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8.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hidePivotFieldList="1"/>
  <mc:AlternateContent xmlns:mc="http://schemas.openxmlformats.org/markup-compatibility/2006">
    <mc:Choice Requires="x15">
      <x15ac:absPath xmlns:x15ac="http://schemas.microsoft.com/office/spreadsheetml/2010/11/ac" url="/Users/darshansoni/Desktop/it /darshabord/"/>
    </mc:Choice>
  </mc:AlternateContent>
  <xr:revisionPtr revIDLastSave="0" documentId="13_ncr:1_{79536B71-7B4E-B841-BB71-EABB9389B8BD}" xr6:coauthVersionLast="47" xr6:coauthVersionMax="47" xr10:uidLastSave="{00000000-0000-0000-0000-000000000000}"/>
  <bookViews>
    <workbookView xWindow="-20" yWindow="500" windowWidth="28800" windowHeight="16240" tabRatio="813" activeTab="6" xr2:uid="{00000000-000D-0000-FFFF-FFFF00000000}"/>
  </bookViews>
  <sheets>
    <sheet name="Sheet1" sheetId="14" r:id="rId1"/>
    <sheet name="Sales Data" sheetId="2" r:id="rId2"/>
    <sheet name="Create a PivotTable" sheetId="9" r:id="rId3"/>
    <sheet name="Create copies" sheetId="10" r:id="rId4"/>
    <sheet name="Create PivotCharts" sheetId="12" r:id="rId5"/>
    <sheet name="Add Slicers &amp; Timeline" sheetId="13" r:id="rId6"/>
    <sheet name="Final Dashboard" sheetId="1" r:id="rId7"/>
    <sheet name="Top 10" sheetId="4" r:id="rId8"/>
    <sheet name="Monthly Sales" sheetId="7" r:id="rId9"/>
    <sheet name="Sales Goals" sheetId="5" r:id="rId10"/>
  </sheets>
  <definedNames>
    <definedName name="_xlchart.v5.0" hidden="1">'Sales Data'!$M$2:$N$50</definedName>
    <definedName name="_xlchart.v5.1" hidden="1">'Sales Data'!$O$2:$O$50</definedName>
    <definedName name="_xlchart.v5.2" hidden="1">'Sales Data'!M1:N1</definedName>
    <definedName name="_xlchart.v5.3" hidden="1">'Sales Data'!O1</definedName>
    <definedName name="_xlcn.WorksheetConnection_NorthwindTradersSalesData01_18_17.xlsxtbl_Goals1" hidden="1">tbl_Goals[]</definedName>
    <definedName name="_xlcn.WorksheetConnection_NorthwindTradersSalesData01_18_17.xlsxtbl_Sales1" hidden="1">tbl_Sales[]</definedName>
    <definedName name="NativeTimeline_Order_Date">#N/A</definedName>
    <definedName name="rng_CSAT">#REF!</definedName>
    <definedName name="rng_CSAT_Avg">#REF!</definedName>
    <definedName name="rng_MonthlyGoal" localSheetId="5">tbl_Goals[[#Totals],[Monthly Goal]]</definedName>
    <definedName name="rng_MonthlyGoal" localSheetId="3">tbl_Goals[[#Totals],[Monthly Goal]]</definedName>
    <definedName name="rng_MonthlyGoal" localSheetId="4">tbl_Goals[[#Totals],[Monthly Goal]]</definedName>
    <definedName name="rng_MonthlyGoal">tbl_Goals[[#Totals],[Monthly Goal]]</definedName>
    <definedName name="rng_MonthlySales" localSheetId="5">'Monthly Sales'!#REF!</definedName>
    <definedName name="rng_MonthlySales" localSheetId="3">'Monthly Sales'!#REF!</definedName>
    <definedName name="rng_MonthlySales" localSheetId="4">'Monthly Sales'!#REF!</definedName>
    <definedName name="rng_MonthlySales">'Monthly Sales'!#REF!</definedName>
    <definedName name="Slicer_Category">#N/A</definedName>
    <definedName name="Slicer_Category1">#N/A</definedName>
    <definedName name="Slicer_Customer_Name">#N/A</definedName>
    <definedName name="Slicer_Customer_Name1">#N/A</definedName>
    <definedName name="Slicer_Employee">#N/A</definedName>
    <definedName name="Slicer_Employee1">#N/A</definedName>
    <definedName name="Slicer_Order_Date">#N/A</definedName>
    <definedName name="Slicer_Product_Name">#N/A</definedName>
    <definedName name="Slicer_Product_Name1">#N/A</definedName>
  </definedNames>
  <calcPr calcId="191029"/>
  <pivotCaches>
    <pivotCache cacheId="6"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_Sales" name="tbl_Sales" connection="WorksheetConnection_Northwind Traders Sales Data 01_18_17.xlsx!tbl_Sales"/>
          <x15:modelTable id="tbl_Goals" name="tbl_Goals" connection="WorksheetConnection_Northwind Traders Sales Data 01_18_17.xlsx!tbl_Goal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 l="1"/>
  <c r="F4" i="1"/>
  <c r="U5" i="7" l="1"/>
  <c r="H4" i="1" s="1"/>
  <c r="E4" i="5" l="1"/>
  <c r="F4" i="5" s="1"/>
  <c r="E5" i="5"/>
  <c r="F5" i="5" s="1"/>
  <c r="E6" i="5"/>
  <c r="F6" i="5" s="1"/>
  <c r="E7" i="5"/>
  <c r="F7" i="5" s="1"/>
  <c r="E8" i="5"/>
  <c r="F8" i="5" s="1"/>
  <c r="E9" i="5"/>
  <c r="F9" i="5" s="1"/>
  <c r="E10" i="5"/>
  <c r="F10" i="5" s="1"/>
  <c r="E11" i="5"/>
  <c r="F11" i="5" s="1"/>
  <c r="D4" i="5"/>
  <c r="D5" i="5"/>
  <c r="D6" i="5"/>
  <c r="D7" i="5"/>
  <c r="D8" i="5"/>
  <c r="D9" i="5"/>
  <c r="D10" i="5"/>
  <c r="D11" i="5"/>
  <c r="C12" i="5"/>
  <c r="F12" i="5" l="1"/>
  <c r="U6" i="7"/>
  <c r="E12" i="5"/>
  <c r="D12" i="5"/>
  <c r="H5" i="1" l="1"/>
  <c r="H6" i="1" s="1"/>
  <c r="U7"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Northwind Traders Sales Data 01_18_17.xlsx!tbl_Goals" type="102" refreshedVersion="6" minRefreshableVersion="5">
    <extLst>
      <ext xmlns:x15="http://schemas.microsoft.com/office/spreadsheetml/2010/11/main" uri="{DE250136-89BD-433C-8126-D09CA5730AF9}">
        <x15:connection id="tbl_Goals">
          <x15:rangePr sourceName="_xlcn.WorksheetConnection_NorthwindTradersSalesData01_18_17.xlsxtbl_Goals1"/>
        </x15:connection>
      </ext>
    </extLst>
  </connection>
  <connection id="3" xr16:uid="{00000000-0015-0000-FFFF-FFFF02000000}" name="WorksheetConnection_Northwind Traders Sales Data 01_18_17.xlsx!tbl_Sales" type="102" refreshedVersion="6" minRefreshableVersion="5">
    <extLst>
      <ext xmlns:x15="http://schemas.microsoft.com/office/spreadsheetml/2010/11/main" uri="{DE250136-89BD-433C-8126-D09CA5730AF9}">
        <x15:connection id="tbl_Sales" autoDelete="1">
          <x15:rangePr sourceName="_xlcn.WorksheetConnection_NorthwindTradersSalesData01_18_17.xlsxtbl_Sales1"/>
        </x15:connection>
      </ext>
    </extLst>
  </connection>
</connections>
</file>

<file path=xl/sharedStrings.xml><?xml version="1.0" encoding="utf-8"?>
<sst xmlns="http://schemas.openxmlformats.org/spreadsheetml/2006/main" count="1075" uniqueCount="238">
  <si>
    <t>Order ID</t>
  </si>
  <si>
    <t>Order Date</t>
  </si>
  <si>
    <t>Employee</t>
  </si>
  <si>
    <t>Customer Name</t>
  </si>
  <si>
    <t>Category</t>
  </si>
  <si>
    <t>Product Name</t>
  </si>
  <si>
    <t>Sales</t>
  </si>
  <si>
    <t>Payment Type</t>
  </si>
  <si>
    <t>CSAT</t>
  </si>
  <si>
    <t>Last Name</t>
  </si>
  <si>
    <t>First Name</t>
  </si>
  <si>
    <t>Address</t>
  </si>
  <si>
    <t>City</t>
  </si>
  <si>
    <t>State/Province</t>
  </si>
  <si>
    <t>Quarter</t>
  </si>
  <si>
    <t>Anne Hellung-Larsen</t>
  </si>
  <si>
    <t>Company AA</t>
  </si>
  <si>
    <t>Beverages</t>
  </si>
  <si>
    <t>Check</t>
  </si>
  <si>
    <t>Toh</t>
  </si>
  <si>
    <t>Karen</t>
  </si>
  <si>
    <t>789 27th Street</t>
  </si>
  <si>
    <t>Las Vegas</t>
  </si>
  <si>
    <t>NV</t>
  </si>
  <si>
    <t>Dried Fruit &amp; Nuts</t>
  </si>
  <si>
    <t>Jan Kotas</t>
  </si>
  <si>
    <t>Company D</t>
  </si>
  <si>
    <t>Credit Card</t>
  </si>
  <si>
    <t>Lee</t>
  </si>
  <si>
    <t>Christina</t>
  </si>
  <si>
    <t>123 4th Street</t>
  </si>
  <si>
    <t>New York</t>
  </si>
  <si>
    <t>NY</t>
  </si>
  <si>
    <t>Mariya Sergienko</t>
  </si>
  <si>
    <t>Company L</t>
  </si>
  <si>
    <t>Edwards</t>
  </si>
  <si>
    <t>John</t>
  </si>
  <si>
    <t>123 12th Street</t>
  </si>
  <si>
    <t>Michael Neipper</t>
  </si>
  <si>
    <t>Company H</t>
  </si>
  <si>
    <t>Baked Goods &amp; Mixes</t>
  </si>
  <si>
    <t>Andersen</t>
  </si>
  <si>
    <t>Elizabeth</t>
  </si>
  <si>
    <t>123 8th Street</t>
  </si>
  <si>
    <t>Portland</t>
  </si>
  <si>
    <t>OR</t>
  </si>
  <si>
    <t>Company CC</t>
  </si>
  <si>
    <t>Candy</t>
  </si>
  <si>
    <t>Soo Jung</t>
  </si>
  <si>
    <t>789 29th Street</t>
  </si>
  <si>
    <t>Denver</t>
  </si>
  <si>
    <t>CO</t>
  </si>
  <si>
    <t>Company C</t>
  </si>
  <si>
    <t>Soups</t>
  </si>
  <si>
    <t>Cash</t>
  </si>
  <si>
    <t>Axen</t>
  </si>
  <si>
    <t>Thomas</t>
  </si>
  <si>
    <t>123 3rd Street</t>
  </si>
  <si>
    <t>Los Angelas</t>
  </si>
  <si>
    <t>CA</t>
  </si>
  <si>
    <t>Laura Giussani</t>
  </si>
  <si>
    <t>Company F</t>
  </si>
  <si>
    <t>Sauces</t>
  </si>
  <si>
    <t>Pérez-Olaeta</t>
  </si>
  <si>
    <t>Francisco</t>
  </si>
  <si>
    <t>123 6th Street</t>
  </si>
  <si>
    <t>Milwaukee</t>
  </si>
  <si>
    <t>WI</t>
  </si>
  <si>
    <t>Company BB</t>
  </si>
  <si>
    <t>Raghav</t>
  </si>
  <si>
    <t>Amritansh</t>
  </si>
  <si>
    <t>789 28th Street</t>
  </si>
  <si>
    <t>Memphis</t>
  </si>
  <si>
    <t>TN</t>
  </si>
  <si>
    <t>Company J</t>
  </si>
  <si>
    <t>Wacker</t>
  </si>
  <si>
    <t>Roland</t>
  </si>
  <si>
    <t>123 10th Street</t>
  </si>
  <si>
    <t>Chicago</t>
  </si>
  <si>
    <t>IL</t>
  </si>
  <si>
    <t>Nancy Freehafer</t>
  </si>
  <si>
    <t>Jams, Preserves</t>
  </si>
  <si>
    <t>Condiments</t>
  </si>
  <si>
    <t>Canned Meat</t>
  </si>
  <si>
    <t>Robert Zare</t>
  </si>
  <si>
    <t>Company I</t>
  </si>
  <si>
    <t>Pasta</t>
  </si>
  <si>
    <t>Mortensen</t>
  </si>
  <si>
    <t>Sven</t>
  </si>
  <si>
    <t>123 9th Street</t>
  </si>
  <si>
    <t>Salt Lake City</t>
  </si>
  <si>
    <t>UT</t>
  </si>
  <si>
    <t>Dairy Products</t>
  </si>
  <si>
    <t>Company Y</t>
  </si>
  <si>
    <t>Rodman</t>
  </si>
  <si>
    <t>789 25th Street</t>
  </si>
  <si>
    <t>Company Z</t>
  </si>
  <si>
    <t>Oil</t>
  </si>
  <si>
    <t>Liu</t>
  </si>
  <si>
    <t>Run</t>
  </si>
  <si>
    <t>789 26th Street</t>
  </si>
  <si>
    <t>Miami</t>
  </si>
  <si>
    <t>FL</t>
  </si>
  <si>
    <t>Andrew Cencini</t>
  </si>
  <si>
    <t>Canned Fruit &amp; Vegetables</t>
  </si>
  <si>
    <t>Company A</t>
  </si>
  <si>
    <t>Bedecs</t>
  </si>
  <si>
    <t>Anna</t>
  </si>
  <si>
    <t>123 1st Street</t>
  </si>
  <si>
    <t>Seattle</t>
  </si>
  <si>
    <t>WA</t>
  </si>
  <si>
    <t>Company K</t>
  </si>
  <si>
    <t>Krschne</t>
  </si>
  <si>
    <t>Peter</t>
  </si>
  <si>
    <t>123 11th Street</t>
  </si>
  <si>
    <t>Grains</t>
  </si>
  <si>
    <t>Grand Total</t>
  </si>
  <si>
    <t>Baked Goods &amp; Mixes Total</t>
  </si>
  <si>
    <t>Beverages Total</t>
  </si>
  <si>
    <t>Candy Total</t>
  </si>
  <si>
    <t>Canned Fruit &amp; Vegetables Total</t>
  </si>
  <si>
    <t>Canned Meat Total</t>
  </si>
  <si>
    <t>Condiments Total</t>
  </si>
  <si>
    <t>Dairy Products Total</t>
  </si>
  <si>
    <t>Dried Fruit &amp; Nuts Total</t>
  </si>
  <si>
    <t>Grains Total</t>
  </si>
  <si>
    <t>Jams, Preserves Total</t>
  </si>
  <si>
    <t>Oil Total</t>
  </si>
  <si>
    <t>Pasta Total</t>
  </si>
  <si>
    <t>Sauces Total</t>
  </si>
  <si>
    <t>Soups Total</t>
  </si>
  <si>
    <t>Jan</t>
  </si>
  <si>
    <t>Feb</t>
  </si>
  <si>
    <t>Mar</t>
  </si>
  <si>
    <t>Apr</t>
  </si>
  <si>
    <t>Jun</t>
  </si>
  <si>
    <t>May</t>
  </si>
  <si>
    <t>Beer</t>
  </si>
  <si>
    <t>Dried Plums</t>
  </si>
  <si>
    <t>Dried Pears</t>
  </si>
  <si>
    <t>Dried Apples</t>
  </si>
  <si>
    <t>Chai</t>
  </si>
  <si>
    <t>Coffee</t>
  </si>
  <si>
    <t>Chocolate Biscuits Mix</t>
  </si>
  <si>
    <t>Chocolate</t>
  </si>
  <si>
    <t>Clam Chowder</t>
  </si>
  <si>
    <t>Curry Sauce</t>
  </si>
  <si>
    <t>Green Tea</t>
  </si>
  <si>
    <t>Boysenberry Spread</t>
  </si>
  <si>
    <t>Cajun Seasoning</t>
  </si>
  <si>
    <t>Crab Meat</t>
  </si>
  <si>
    <t>Ravioli</t>
  </si>
  <si>
    <t>Mozzarella</t>
  </si>
  <si>
    <t>Scones</t>
  </si>
  <si>
    <t>Olive Oil</t>
  </si>
  <si>
    <t>Fruit Cocktail</t>
  </si>
  <si>
    <t>Almonds</t>
  </si>
  <si>
    <t>Syrup</t>
  </si>
  <si>
    <t>Marmalade</t>
  </si>
  <si>
    <t>Long Grain Rice</t>
  </si>
  <si>
    <t xml:space="preserve"> </t>
  </si>
  <si>
    <t>Top 10 Products</t>
  </si>
  <si>
    <t>Total Sales</t>
  </si>
  <si>
    <t>Top 10 Customers</t>
  </si>
  <si>
    <t>Map Sales</t>
  </si>
  <si>
    <t>% of Total</t>
  </si>
  <si>
    <t>Jul</t>
  </si>
  <si>
    <t>Aug</t>
  </si>
  <si>
    <t>Sep</t>
  </si>
  <si>
    <t>Oct</t>
  </si>
  <si>
    <t>Nov</t>
  </si>
  <si>
    <t>Dec</t>
  </si>
  <si>
    <t>Sales Representative</t>
  </si>
  <si>
    <t>Sales Goal</t>
  </si>
  <si>
    <t>Total</t>
  </si>
  <si>
    <t>Sales Goals</t>
  </si>
  <si>
    <t>Top 10 Categories</t>
  </si>
  <si>
    <t>Top Sales Reps</t>
  </si>
  <si>
    <t>Monthly Sales Detail</t>
  </si>
  <si>
    <t>Monthly Goal</t>
  </si>
  <si>
    <t>YTD Total</t>
  </si>
  <si>
    <t>Goal</t>
  </si>
  <si>
    <t>Total Sales by Category</t>
  </si>
  <si>
    <t>Andrew Cencini Total</t>
  </si>
  <si>
    <t>Anne Hellung-Larsen Total</t>
  </si>
  <si>
    <t>Jan Kotas Total</t>
  </si>
  <si>
    <t>Laura Giussani Total</t>
  </si>
  <si>
    <t>Mariya Sergienko Total</t>
  </si>
  <si>
    <t>Michael Neipper Total</t>
  </si>
  <si>
    <t>Nancy Freehafer Total</t>
  </si>
  <si>
    <t>Robert Zare Total</t>
  </si>
  <si>
    <t>Total Sales by Sales Rep</t>
  </si>
  <si>
    <t>Top 10 Sales Metrics</t>
  </si>
  <si>
    <t>&lt;1/15/2015</t>
  </si>
  <si>
    <t>&gt;6/24/2015</t>
  </si>
  <si>
    <t>YTD Sales</t>
  </si>
  <si>
    <t>YTD Goal</t>
  </si>
  <si>
    <t>% to Goal</t>
  </si>
  <si>
    <t>Product Activity</t>
  </si>
  <si>
    <t>Category Activity</t>
  </si>
  <si>
    <t>Customer Activity</t>
  </si>
  <si>
    <t>Sales Rep Activity</t>
  </si>
  <si>
    <t>Row Labels</t>
  </si>
  <si>
    <t>Sum of Sales</t>
  </si>
  <si>
    <t xml:space="preserve"> Sales</t>
  </si>
  <si>
    <t>Sum of Sales2</t>
  </si>
  <si>
    <t xml:space="preserve"> Category</t>
  </si>
  <si>
    <t>% Total</t>
  </si>
  <si>
    <t xml:space="preserve"> Product</t>
  </si>
  <si>
    <t xml:space="preserve"> Company</t>
  </si>
  <si>
    <t>Sales Rep</t>
  </si>
  <si>
    <t xml:space="preserve"> Monthly Performance</t>
  </si>
  <si>
    <t>information</t>
  </si>
  <si>
    <t>Overview of Sales Data</t>
  </si>
  <si>
    <t>Key Insights:</t>
  </si>
  <si>
    <r>
      <t>Order Dates:</t>
    </r>
    <r>
      <rPr>
        <sz val="14"/>
        <color theme="1"/>
        <rFont val="Segoe UI Light"/>
        <family val="2"/>
      </rPr>
      <t xml:space="preserve"> The data spans from January 15, 2015, to June 23, 2015.</t>
    </r>
  </si>
  <si>
    <r>
      <t>Employees:</t>
    </r>
    <r>
      <rPr>
        <sz val="14"/>
        <color theme="1"/>
        <rFont val="Segoe UI Light"/>
        <family val="2"/>
      </rPr>
      <t xml:space="preserve"> Multiple employees contributed to the sales, including Anne Hellung-Larsen, Jan Kotas, Mariya Sergienko, Nancy Freehafer, and others.</t>
    </r>
  </si>
  <si>
    <r>
      <t>Customers:</t>
    </r>
    <r>
      <rPr>
        <sz val="14"/>
        <color theme="1"/>
        <rFont val="Segoe UI Light"/>
        <family val="2"/>
      </rPr>
      <t xml:space="preserve"> The sales were made to various companies and individuals across different locations in the U.S., including New York (NY), Las Vegas (NV), Los Angeles (CA), and more.</t>
    </r>
  </si>
  <si>
    <r>
      <t>Categories and Products:</t>
    </r>
    <r>
      <rPr>
        <sz val="14"/>
        <color theme="1"/>
        <rFont val="Segoe UI Light"/>
        <family val="2"/>
      </rPr>
      <t xml:space="preserve"> The data covers a wide range of product categories:</t>
    </r>
  </si>
  <si>
    <r>
      <t>Beverages:</t>
    </r>
    <r>
      <rPr>
        <sz val="14"/>
        <color theme="1"/>
        <rFont val="Segoe UI Light"/>
        <family val="2"/>
      </rPr>
      <t xml:space="preserve"> Beer, Chai, Coffee, Green Tea.</t>
    </r>
  </si>
  <si>
    <r>
      <t>Baked Goods &amp; Mixes:</t>
    </r>
    <r>
      <rPr>
        <sz val="14"/>
        <color theme="1"/>
        <rFont val="Segoe UI Light"/>
        <family val="2"/>
      </rPr>
      <t xml:space="preserve"> Chocolate Biscuits Mix, Scones.</t>
    </r>
  </si>
  <si>
    <r>
      <t>Candy:</t>
    </r>
    <r>
      <rPr>
        <sz val="14"/>
        <color theme="1"/>
        <rFont val="Segoe UI Light"/>
        <family val="2"/>
      </rPr>
      <t xml:space="preserve"> Chocolate.</t>
    </r>
  </si>
  <si>
    <r>
      <t>Dried Fruit &amp; Nuts:</t>
    </r>
    <r>
      <rPr>
        <sz val="14"/>
        <color theme="1"/>
        <rFont val="Segoe UI Light"/>
        <family val="2"/>
      </rPr>
      <t xml:space="preserve"> Almonds, Dried Apples, Dried Pears, Dried Plums.</t>
    </r>
  </si>
  <si>
    <r>
      <t>Sauces:</t>
    </r>
    <r>
      <rPr>
        <sz val="14"/>
        <color theme="1"/>
        <rFont val="Segoe UI Light"/>
        <family val="2"/>
      </rPr>
      <t xml:space="preserve"> Curry Sauce.</t>
    </r>
  </si>
  <si>
    <r>
      <t>Soups:</t>
    </r>
    <r>
      <rPr>
        <sz val="14"/>
        <color theme="1"/>
        <rFont val="Segoe UI Light"/>
        <family val="2"/>
      </rPr>
      <t xml:space="preserve"> Clam Chowder.</t>
    </r>
  </si>
  <si>
    <r>
      <t>Condiments:</t>
    </r>
    <r>
      <rPr>
        <sz val="14"/>
        <color theme="1"/>
        <rFont val="Segoe UI Light"/>
        <family val="2"/>
      </rPr>
      <t xml:space="preserve"> Cajun Seasoning, Syrup.</t>
    </r>
  </si>
  <si>
    <r>
      <t>Canned Meat:</t>
    </r>
    <r>
      <rPr>
        <sz val="14"/>
        <color theme="1"/>
        <rFont val="Segoe UI Light"/>
        <family val="2"/>
      </rPr>
      <t xml:space="preserve"> Crab Meat.</t>
    </r>
  </si>
  <si>
    <r>
      <t>Dairy Products:</t>
    </r>
    <r>
      <rPr>
        <sz val="14"/>
        <color theme="1"/>
        <rFont val="Segoe UI Light"/>
        <family val="2"/>
      </rPr>
      <t xml:space="preserve"> Mozzarella.</t>
    </r>
  </si>
  <si>
    <r>
      <t>Oil:</t>
    </r>
    <r>
      <rPr>
        <sz val="14"/>
        <color theme="1"/>
        <rFont val="Segoe UI Light"/>
        <family val="2"/>
      </rPr>
      <t xml:space="preserve"> Olive Oil.</t>
    </r>
  </si>
  <si>
    <r>
      <t>Jams, Preserves:</t>
    </r>
    <r>
      <rPr>
        <sz val="14"/>
        <color theme="1"/>
        <rFont val="Segoe UI Light"/>
        <family val="2"/>
      </rPr>
      <t xml:space="preserve"> Boysenberry Spread, Marmalade.</t>
    </r>
  </si>
  <si>
    <r>
      <t>Sales Amounts:</t>
    </r>
    <r>
      <rPr>
        <sz val="14"/>
        <color theme="1"/>
        <rFont val="Segoe UI Light"/>
        <family val="2"/>
      </rPr>
      <t xml:space="preserve"> The sales amounts vary significantly, with some orders reaching over $13,000 (e.g., Coffee on 03/10/15) and smaller orders around $35 (e.g., Dried Plums on 01/20/15).</t>
    </r>
  </si>
  <si>
    <r>
      <t>Payment Types:</t>
    </r>
    <r>
      <rPr>
        <sz val="14"/>
        <color theme="1"/>
        <rFont val="Segoe UI Light"/>
        <family val="2"/>
      </rPr>
      <t xml:space="preserve"> Payments were made through various methods including Check, Credit Card, and Cash. The most common method appears to be Credit Card.</t>
    </r>
  </si>
  <si>
    <r>
      <t>Customer Satisfaction (CSAT) Scores:</t>
    </r>
    <r>
      <rPr>
        <sz val="14"/>
        <color theme="1"/>
        <rFont val="Segoe UI Light"/>
        <family val="2"/>
      </rPr>
      <t xml:space="preserve"> CSAT scores range from 63% to 100%, indicating varying levels of customer satisfaction across orders.</t>
    </r>
  </si>
  <si>
    <r>
      <t>Sales Locations:</t>
    </r>
    <r>
      <rPr>
        <sz val="14"/>
        <color theme="1"/>
        <rFont val="Segoe UI Light"/>
        <family val="2"/>
      </rPr>
      <t xml:space="preserve"> Orders were delivered to various cities across multiple states such as Las Vegas (NV), New York (NY), Denver (CO), Los Angeles (CA), Portland (OR), and more.</t>
    </r>
  </si>
  <si>
    <r>
      <t>High-Value Sales:</t>
    </r>
    <r>
      <rPr>
        <sz val="14"/>
        <color theme="1"/>
        <rFont val="Segoe UI Light"/>
        <family val="2"/>
      </rPr>
      <t xml:space="preserve"> The highest single sale recorded was for Coffee on 03/10/15, amounting to $13,800.</t>
    </r>
  </si>
  <si>
    <r>
      <t>Frequent Products:</t>
    </r>
    <r>
      <rPr>
        <sz val="14"/>
        <color theme="1"/>
        <rFont val="Segoe UI Light"/>
        <family val="2"/>
      </rPr>
      <t xml:space="preserve"> Coffee, Chocolate, Clam Chowder, and Crab Meat were recurring items in the orders.</t>
    </r>
  </si>
  <si>
    <r>
      <t>Customer Satisfaction:</t>
    </r>
    <r>
      <rPr>
        <sz val="14"/>
        <color theme="1"/>
        <rFont val="Segoe UI Light"/>
        <family val="2"/>
      </rPr>
      <t xml:space="preserve"> The majority of transactions have a CSAT score above 65%, with several hitting 100%, reflecting strong customer satisfaction for most products.</t>
    </r>
  </si>
  <si>
    <r>
      <t>Payment Methods:</t>
    </r>
    <r>
      <rPr>
        <sz val="14"/>
        <color theme="1"/>
        <rFont val="Segoe UI Light"/>
        <family val="2"/>
      </rPr>
      <t xml:space="preserve"> Credit Card was the most frequently used payment method, followed by Checks and Cash.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</si>
</sst>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_);[Red]\(&quot;$&quot;#,##0\)"/>
    <numFmt numFmtId="165" formatCode="&quot;$&quot;#,##0.00_);[Red]\(&quot;$&quot;#,##0.00\)"/>
    <numFmt numFmtId="166" formatCode="0.0%"/>
    <numFmt numFmtId="167" formatCode="mm/dd/yy;@"/>
  </numFmts>
  <fonts count="14" x14ac:knownFonts="1">
    <font>
      <sz val="11"/>
      <color theme="1"/>
      <name val="Segoe UI Light"/>
      <family val="2"/>
    </font>
    <font>
      <b/>
      <sz val="18"/>
      <color rgb="FF227447"/>
      <name val="Segoe UI Light"/>
      <family val="2"/>
    </font>
    <font>
      <sz val="11"/>
      <color theme="1"/>
      <name val="Calibri"/>
      <family val="2"/>
      <scheme val="minor"/>
    </font>
    <font>
      <b/>
      <sz val="18"/>
      <color rgb="FF227447"/>
      <name val="Calibri"/>
      <family val="2"/>
      <scheme val="minor"/>
    </font>
    <font>
      <sz val="11"/>
      <color rgb="FF227447"/>
      <name val="Calibri"/>
      <family val="2"/>
      <scheme val="minor"/>
    </font>
    <font>
      <sz val="11"/>
      <color theme="0"/>
      <name val="Calibri"/>
      <family val="2"/>
      <scheme val="minor"/>
    </font>
    <font>
      <u/>
      <sz val="11"/>
      <color theme="10"/>
      <name val="Segoe UI Light"/>
      <family val="2"/>
    </font>
    <font>
      <u/>
      <sz val="14"/>
      <color theme="10"/>
      <name val="Segoe UI Light"/>
      <family val="2"/>
    </font>
    <font>
      <sz val="14"/>
      <color theme="1"/>
      <name val="Calibri"/>
      <family val="2"/>
      <scheme val="minor"/>
    </font>
    <font>
      <b/>
      <sz val="13.5"/>
      <color theme="1"/>
      <name val="Segoe UI Light"/>
      <family val="2"/>
    </font>
    <font>
      <b/>
      <sz val="24"/>
      <color theme="1"/>
      <name val="Segoe UI Light"/>
    </font>
    <font>
      <b/>
      <sz val="11"/>
      <color theme="1"/>
      <name val="Segoe UI Light"/>
    </font>
    <font>
      <b/>
      <sz val="14"/>
      <color theme="1"/>
      <name val="Segoe UI Light"/>
      <family val="2"/>
    </font>
    <font>
      <sz val="14"/>
      <color theme="1"/>
      <name val="Segoe UI Light"/>
      <family val="2"/>
    </font>
  </fonts>
  <fills count="5">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rgb="FFC1C1C1"/>
        <bgColor indexed="64"/>
      </patternFill>
    </fill>
  </fills>
  <borders count="2">
    <border>
      <left/>
      <right/>
      <top/>
      <bottom/>
      <diagonal/>
    </border>
    <border>
      <left/>
      <right/>
      <top/>
      <bottom style="double">
        <color rgb="FF227447"/>
      </bottom>
      <diagonal/>
    </border>
  </borders>
  <cellStyleXfs count="3">
    <xf numFmtId="0" fontId="0" fillId="0" borderId="0"/>
    <xf numFmtId="0" fontId="1" fillId="0" borderId="0" applyNumberFormat="0" applyFill="0" applyBorder="0" applyAlignment="0" applyProtection="0"/>
    <xf numFmtId="0" fontId="6" fillId="0" borderId="0" applyNumberFormat="0" applyFill="0" applyBorder="0" applyAlignment="0" applyProtection="0"/>
  </cellStyleXfs>
  <cellXfs count="70">
    <xf numFmtId="0" fontId="0" fillId="0" borderId="0" xfId="0"/>
    <xf numFmtId="2" fontId="0" fillId="0" borderId="0" xfId="0" applyNumberFormat="1"/>
    <xf numFmtId="0" fontId="2" fillId="0" borderId="0" xfId="0" applyFont="1"/>
    <xf numFmtId="0" fontId="2" fillId="0" borderId="0" xfId="0" applyFont="1" applyAlignment="1">
      <alignment horizontal="right"/>
    </xf>
    <xf numFmtId="0" fontId="2" fillId="0" borderId="0" xfId="0" applyFont="1" applyAlignment="1">
      <alignment horizontal="center"/>
    </xf>
    <xf numFmtId="167" fontId="2" fillId="0" borderId="0" xfId="0" applyNumberFormat="1" applyFont="1" applyAlignment="1">
      <alignment horizontal="center"/>
    </xf>
    <xf numFmtId="165" fontId="2" fillId="0" borderId="0" xfId="0" applyNumberFormat="1" applyFont="1"/>
    <xf numFmtId="9" fontId="2" fillId="0" borderId="0" xfId="0" applyNumberFormat="1" applyFont="1"/>
    <xf numFmtId="0" fontId="3" fillId="0" borderId="0" xfId="1" applyFont="1" applyAlignment="1">
      <alignment horizontal="centerContinuous"/>
    </xf>
    <xf numFmtId="164" fontId="4" fillId="0" borderId="0" xfId="0" applyNumberFormat="1" applyFont="1"/>
    <xf numFmtId="0" fontId="2" fillId="0" borderId="0" xfId="0" pivotButton="1" applyFont="1"/>
    <xf numFmtId="164" fontId="2" fillId="0" borderId="0" xfId="0" applyNumberFormat="1" applyFont="1"/>
    <xf numFmtId="166" fontId="2" fillId="0" borderId="0" xfId="0" applyNumberFormat="1" applyFont="1"/>
    <xf numFmtId="164" fontId="5" fillId="0" borderId="0" xfId="0" applyNumberFormat="1" applyFont="1"/>
    <xf numFmtId="166" fontId="5" fillId="0" borderId="0" xfId="0" applyNumberFormat="1" applyFont="1"/>
    <xf numFmtId="0" fontId="2" fillId="0" borderId="0" xfId="0" applyFont="1" applyAlignment="1">
      <alignment horizontal="centerContinuous"/>
    </xf>
    <xf numFmtId="14" fontId="2" fillId="0" borderId="0" xfId="0" applyNumberFormat="1" applyFont="1" applyAlignment="1">
      <alignment horizontal="right"/>
    </xf>
    <xf numFmtId="0" fontId="2" fillId="0" borderId="0" xfId="0" pivotButton="1" applyFont="1" applyAlignment="1">
      <alignment horizontal="right"/>
    </xf>
    <xf numFmtId="0" fontId="4" fillId="0" borderId="0" xfId="0" applyFont="1" applyAlignment="1">
      <alignment horizontal="right"/>
    </xf>
    <xf numFmtId="10" fontId="2" fillId="0" borderId="0" xfId="0" applyNumberFormat="1" applyFont="1"/>
    <xf numFmtId="0" fontId="5" fillId="0" borderId="0" xfId="0" applyFont="1" applyAlignment="1">
      <alignment horizontal="right"/>
    </xf>
    <xf numFmtId="0" fontId="2" fillId="0" borderId="0" xfId="0" applyFont="1" applyAlignment="1">
      <alignment horizontal="left"/>
    </xf>
    <xf numFmtId="0" fontId="2" fillId="2" borderId="0" xfId="0" applyFont="1" applyFill="1" applyAlignment="1">
      <alignment horizontal="right"/>
    </xf>
    <xf numFmtId="0" fontId="2" fillId="2" borderId="0" xfId="0" applyFont="1" applyFill="1"/>
    <xf numFmtId="0" fontId="2" fillId="2" borderId="0" xfId="0" applyFont="1" applyFill="1" applyAlignment="1">
      <alignment horizontal="center"/>
    </xf>
    <xf numFmtId="164" fontId="5" fillId="2" borderId="0" xfId="0" applyNumberFormat="1" applyFont="1" applyFill="1"/>
    <xf numFmtId="166" fontId="5" fillId="2" borderId="0" xfId="0" applyNumberFormat="1" applyFont="1" applyFill="1"/>
    <xf numFmtId="0" fontId="3" fillId="3" borderId="0" xfId="1" applyFont="1" applyFill="1" applyAlignment="1">
      <alignment horizontal="centerContinuous"/>
    </xf>
    <xf numFmtId="0" fontId="2" fillId="3" borderId="0" xfId="0" applyFont="1" applyFill="1" applyAlignment="1">
      <alignment horizontal="centerContinuous"/>
    </xf>
    <xf numFmtId="0" fontId="2" fillId="3" borderId="0" xfId="0" applyFont="1" applyFill="1"/>
    <xf numFmtId="0" fontId="2" fillId="3" borderId="0" xfId="0" applyFont="1" applyFill="1" applyAlignment="1">
      <alignment horizontal="center"/>
    </xf>
    <xf numFmtId="0" fontId="2" fillId="3" borderId="0" xfId="0" applyFont="1" applyFill="1" applyAlignment="1">
      <alignment horizontal="right"/>
    </xf>
    <xf numFmtId="164" fontId="2" fillId="3" borderId="0" xfId="0" applyNumberFormat="1" applyFont="1" applyFill="1"/>
    <xf numFmtId="166" fontId="2" fillId="3" borderId="0" xfId="0" applyNumberFormat="1" applyFont="1" applyFill="1"/>
    <xf numFmtId="164" fontId="4" fillId="3" borderId="0" xfId="0" applyNumberFormat="1" applyFont="1" applyFill="1"/>
    <xf numFmtId="0" fontId="2" fillId="3" borderId="0" xfId="0" applyFont="1" applyFill="1" applyAlignment="1">
      <alignment vertical="center"/>
    </xf>
    <xf numFmtId="0" fontId="3" fillId="3" borderId="0" xfId="1" applyFont="1" applyFill="1" applyAlignment="1">
      <alignment horizontal="centerContinuous" vertical="center"/>
    </xf>
    <xf numFmtId="0" fontId="0" fillId="3" borderId="0" xfId="0" applyFill="1"/>
    <xf numFmtId="0" fontId="4" fillId="3" borderId="0" xfId="0" applyFont="1" applyFill="1" applyAlignment="1">
      <alignment horizontal="center"/>
    </xf>
    <xf numFmtId="0" fontId="4" fillId="3" borderId="0" xfId="0" applyFont="1" applyFill="1" applyAlignment="1">
      <alignment horizontal="right"/>
    </xf>
    <xf numFmtId="0" fontId="4" fillId="3" borderId="0" xfId="0" applyFont="1" applyFill="1"/>
    <xf numFmtId="164" fontId="4" fillId="3" borderId="0" xfId="0" applyNumberFormat="1" applyFont="1" applyFill="1" applyAlignment="1">
      <alignment horizontal="center"/>
    </xf>
    <xf numFmtId="164" fontId="4" fillId="3" borderId="1" xfId="0" applyNumberFormat="1" applyFont="1" applyFill="1" applyBorder="1"/>
    <xf numFmtId="9" fontId="4" fillId="3" borderId="0" xfId="0" applyNumberFormat="1" applyFont="1" applyFill="1"/>
    <xf numFmtId="166" fontId="4" fillId="3" borderId="0" xfId="0" applyNumberFormat="1" applyFont="1" applyFill="1"/>
    <xf numFmtId="0" fontId="1" fillId="3" borderId="0" xfId="1" applyFill="1"/>
    <xf numFmtId="0" fontId="7" fillId="3" borderId="0" xfId="2" applyFont="1" applyFill="1"/>
    <xf numFmtId="0" fontId="8" fillId="3" borderId="0" xfId="0" applyFont="1" applyFill="1"/>
    <xf numFmtId="0" fontId="0" fillId="0" borderId="0" xfId="0" pivotButton="1"/>
    <xf numFmtId="0" fontId="0" fillId="0" borderId="0" xfId="0" applyAlignment="1">
      <alignment horizontal="left"/>
    </xf>
    <xf numFmtId="0" fontId="0" fillId="0" borderId="0" xfId="0" applyNumberFormat="1"/>
    <xf numFmtId="164" fontId="5" fillId="3" borderId="0" xfId="0" applyNumberFormat="1" applyFont="1" applyFill="1"/>
    <xf numFmtId="166" fontId="5" fillId="3" borderId="0" xfId="0" applyNumberFormat="1" applyFont="1" applyFill="1"/>
    <xf numFmtId="164" fontId="2" fillId="3" borderId="0" xfId="0" applyNumberFormat="1" applyFont="1" applyFill="1" applyBorder="1" applyAlignment="1" applyProtection="1"/>
    <xf numFmtId="166" fontId="2" fillId="3" borderId="0" xfId="0" applyNumberFormat="1" applyFont="1" applyFill="1" applyBorder="1" applyAlignment="1" applyProtection="1"/>
    <xf numFmtId="164" fontId="2" fillId="2" borderId="0" xfId="0" applyNumberFormat="1" applyFont="1" applyFill="1" applyBorder="1" applyAlignment="1" applyProtection="1"/>
    <xf numFmtId="166" fontId="2" fillId="2" borderId="0" xfId="0" applyNumberFormat="1" applyFont="1" applyFill="1" applyBorder="1" applyAlignment="1" applyProtection="1"/>
    <xf numFmtId="0" fontId="2" fillId="4" borderId="0" xfId="0" applyFont="1" applyFill="1"/>
    <xf numFmtId="164" fontId="4" fillId="4" borderId="0" xfId="0" applyNumberFormat="1" applyFont="1" applyFill="1"/>
    <xf numFmtId="0" fontId="2" fillId="4" borderId="0" xfId="0" applyFont="1" applyFill="1" applyAlignment="1">
      <alignment horizontal="right"/>
    </xf>
    <xf numFmtId="164" fontId="5" fillId="4" borderId="0" xfId="0" applyNumberFormat="1" applyFont="1" applyFill="1"/>
    <xf numFmtId="164" fontId="2" fillId="4" borderId="0" xfId="0" applyNumberFormat="1" applyFont="1" applyFill="1"/>
    <xf numFmtId="0" fontId="5" fillId="4" borderId="0" xfId="0" applyFont="1" applyFill="1" applyAlignment="1">
      <alignment horizontal="right"/>
    </xf>
    <xf numFmtId="10" fontId="2" fillId="4" borderId="0" xfId="0" applyNumberFormat="1" applyFont="1" applyFill="1"/>
    <xf numFmtId="0" fontId="0" fillId="0" borderId="0" xfId="0" applyAlignment="1"/>
    <xf numFmtId="0" fontId="9" fillId="0" borderId="0" xfId="0" applyFont="1"/>
    <xf numFmtId="0" fontId="10" fillId="2" borderId="0" xfId="0" applyFont="1" applyFill="1" applyAlignment="1">
      <alignment horizontal="center"/>
    </xf>
    <xf numFmtId="0" fontId="11" fillId="2" borderId="0" xfId="0" applyFont="1" applyFill="1" applyAlignment="1">
      <alignment horizontal="center"/>
    </xf>
    <xf numFmtId="0" fontId="12" fillId="0" borderId="0" xfId="0" applyFont="1"/>
    <xf numFmtId="0" fontId="13" fillId="0" borderId="0" xfId="0" applyFont="1"/>
  </cellXfs>
  <cellStyles count="3">
    <cellStyle name="Hyperlink" xfId="2" builtinId="8"/>
    <cellStyle name="Normal" xfId="0" builtinId="0"/>
    <cellStyle name="Title" xfId="1" builtinId="15" customBuiltin="1"/>
  </cellStyles>
  <dxfs count="475">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rgb="FFC1C1C1"/>
        </patternFill>
      </fill>
    </dxf>
    <dxf>
      <fill>
        <patternFill>
          <bgColor rgb="FFC1C1C1"/>
        </patternFill>
      </fill>
    </dxf>
    <dxf>
      <fill>
        <patternFill>
          <bgColor rgb="FFC1C1C1"/>
        </patternFill>
      </fill>
    </dxf>
    <dxf>
      <fill>
        <patternFill>
          <bgColor rgb="FFC1C1C1"/>
        </patternFill>
      </fill>
    </dxf>
    <dxf>
      <fill>
        <patternFill>
          <bgColor rgb="FFC1C1C1"/>
        </patternFill>
      </fill>
    </dxf>
    <dxf>
      <fill>
        <patternFill>
          <bgColor rgb="FFC1C1C1"/>
        </patternFill>
      </fill>
    </dxf>
    <dxf>
      <fill>
        <patternFill>
          <bgColor rgb="FFC1C1C1"/>
        </patternFill>
      </fill>
    </dxf>
    <dxf>
      <fill>
        <patternFill>
          <bgColor rgb="FFC1C1C1"/>
        </patternFill>
      </fill>
    </dxf>
    <dxf>
      <fill>
        <patternFill>
          <bgColor rgb="FFC1C1C1"/>
        </patternFill>
      </fill>
    </dxf>
    <dxf>
      <fill>
        <patternFill>
          <bgColor rgb="FFC1C1C1"/>
        </patternFill>
      </fill>
    </dxf>
    <dxf>
      <fill>
        <patternFill>
          <bgColor rgb="FFC1C1C1"/>
        </patternFill>
      </fill>
    </dxf>
    <dxf>
      <fill>
        <patternFill>
          <bgColor rgb="FFC1C1C1"/>
        </patternFill>
      </fill>
    </dxf>
    <dxf>
      <fill>
        <patternFill>
          <bgColor rgb="FFC1C1C1"/>
        </patternFill>
      </fill>
    </dxf>
    <dxf>
      <fill>
        <patternFill>
          <bgColor rgb="FFC1C1C1"/>
        </patternFill>
      </fill>
    </dxf>
    <dxf>
      <fill>
        <patternFill>
          <bgColor rgb="FFC1C1C1"/>
        </patternFill>
      </fill>
    </dxf>
    <dxf>
      <fill>
        <patternFill>
          <bgColor rgb="FFC1C1C1"/>
        </patternFill>
      </fill>
    </dxf>
    <dxf>
      <fill>
        <patternFill>
          <bgColor rgb="FFC1C1C1"/>
        </patternFill>
      </fill>
    </dxf>
    <dxf>
      <fill>
        <patternFill>
          <bgColor rgb="FFC1C1C1"/>
        </patternFill>
      </fill>
    </dxf>
    <dxf>
      <fill>
        <patternFill>
          <bgColor rgb="FFC1C1C1"/>
        </patternFill>
      </fill>
    </dxf>
    <dxf>
      <fill>
        <patternFill>
          <bgColor rgb="FFC1C1C1"/>
        </patternFill>
      </fill>
    </dxf>
    <dxf>
      <fill>
        <patternFill>
          <bgColor rgb="FFC1C1C1"/>
        </patternFill>
      </fill>
    </dxf>
    <dxf>
      <fill>
        <patternFill>
          <bgColor rgb="FFC1C1C1"/>
        </patternFill>
      </fill>
    </dxf>
    <dxf>
      <fill>
        <patternFill>
          <bgColor rgb="FFC1C1C1"/>
        </patternFill>
      </fill>
    </dxf>
    <dxf>
      <fill>
        <patternFill>
          <bgColor rgb="FFC1C1C1"/>
        </patternFill>
      </fill>
    </dxf>
    <dxf>
      <font>
        <b val="0"/>
        <i val="0"/>
        <strike val="0"/>
        <condense val="0"/>
        <extend val="0"/>
        <outline val="0"/>
        <shadow val="0"/>
        <u val="none"/>
        <vertAlign val="baseline"/>
        <sz val="11"/>
        <color theme="1"/>
        <name val="Calibri"/>
        <family val="2"/>
        <scheme val="minor"/>
      </font>
      <numFmt numFmtId="164" formatCode="&quot;$&quot;#,##0_);[Red]\(&quot;$&quot;#,##0\)"/>
    </dxf>
    <dxf>
      <font>
        <strike val="0"/>
        <outline val="0"/>
        <shadow val="0"/>
        <u val="none"/>
        <vertAlign val="baseline"/>
        <name val="Calibri"/>
        <family val="2"/>
        <scheme val="minor"/>
      </font>
      <numFmt numFmtId="164" formatCode="&quot;$&quot;#,##0_);[Red]\(&quot;$&quot;#,##0\)"/>
    </dxf>
    <dxf>
      <font>
        <b val="0"/>
        <i val="0"/>
        <strike val="0"/>
        <condense val="0"/>
        <extend val="0"/>
        <outline val="0"/>
        <shadow val="0"/>
        <u val="none"/>
        <vertAlign val="baseline"/>
        <sz val="11"/>
        <color theme="1"/>
        <name val="Calibri"/>
        <family val="2"/>
        <scheme val="minor"/>
      </font>
      <numFmt numFmtId="164" formatCode="&quot;$&quot;#,##0_);[Red]\(&quot;$&quot;#,##0\)"/>
    </dxf>
    <dxf>
      <font>
        <strike val="0"/>
        <outline val="0"/>
        <shadow val="0"/>
        <u val="none"/>
        <vertAlign val="baseline"/>
        <name val="Calibri"/>
        <family val="2"/>
        <scheme val="minor"/>
      </font>
      <numFmt numFmtId="164" formatCode="&quot;$&quot;#,##0_);[Red]\(&quot;$&quot;#,##0\)"/>
    </dxf>
    <dxf>
      <font>
        <b val="0"/>
        <i val="0"/>
        <strike val="0"/>
        <condense val="0"/>
        <extend val="0"/>
        <outline val="0"/>
        <shadow val="0"/>
        <u val="none"/>
        <vertAlign val="baseline"/>
        <sz val="11"/>
        <color theme="1"/>
        <name val="Calibri"/>
        <family val="2"/>
        <scheme val="minor"/>
      </font>
      <numFmt numFmtId="166" formatCode="0.0%"/>
    </dxf>
    <dxf>
      <font>
        <strike val="0"/>
        <outline val="0"/>
        <shadow val="0"/>
        <u val="none"/>
        <vertAlign val="baseline"/>
        <name val="Calibri"/>
        <family val="2"/>
        <scheme val="minor"/>
      </font>
      <numFmt numFmtId="166" formatCode="0.0%"/>
    </dxf>
    <dxf>
      <font>
        <b val="0"/>
        <i val="0"/>
        <strike val="0"/>
        <condense val="0"/>
        <extend val="0"/>
        <outline val="0"/>
        <shadow val="0"/>
        <u val="none"/>
        <vertAlign val="baseline"/>
        <sz val="11"/>
        <color theme="1"/>
        <name val="Calibri"/>
        <family val="2"/>
        <scheme val="minor"/>
      </font>
      <numFmt numFmtId="164" formatCode="&quot;$&quot;#,##0_);[Red]\(&quot;$&quot;#,##0\)"/>
    </dxf>
    <dxf>
      <font>
        <strike val="0"/>
        <outline val="0"/>
        <shadow val="0"/>
        <u val="none"/>
        <vertAlign val="baseline"/>
        <name val="Calibri"/>
        <family val="2"/>
        <scheme val="minor"/>
      </font>
      <numFmt numFmtId="164" formatCode="&quot;$&quot;#,##0_);[Red]\(&quot;$&quot;#,##0\)"/>
    </dxf>
    <dxf>
      <font>
        <b val="0"/>
        <i val="0"/>
        <strike val="0"/>
        <condense val="0"/>
        <extend val="0"/>
        <outline val="0"/>
        <shadow val="0"/>
        <u val="none"/>
        <vertAlign val="baseline"/>
        <sz val="11"/>
        <color theme="1"/>
        <name val="Calibri"/>
        <family val="2"/>
        <scheme val="minor"/>
      </font>
    </dxf>
    <dxf>
      <font>
        <strike val="0"/>
        <outline val="0"/>
        <shadow val="0"/>
        <u val="none"/>
        <vertAlign val="baseline"/>
        <name val="Calibri"/>
        <family val="2"/>
        <scheme val="minor"/>
      </font>
    </dxf>
    <dxf>
      <font>
        <strike val="0"/>
        <outline val="0"/>
        <shadow val="0"/>
        <u val="none"/>
        <vertAlign val="baseline"/>
        <name val="Calibri"/>
        <family val="2"/>
        <scheme val="minor"/>
      </font>
    </dxf>
    <dxf>
      <font>
        <strike val="0"/>
        <outline val="0"/>
        <shadow val="0"/>
        <u val="none"/>
        <vertAlign val="baseline"/>
        <name val="Calibri"/>
        <family val="2"/>
        <scheme val="minor"/>
      </font>
    </dxf>
    <dxf>
      <font>
        <strike val="0"/>
        <outline val="0"/>
        <shadow val="0"/>
        <u val="none"/>
        <vertAlign val="baseline"/>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right"/>
    </dxf>
    <dxf>
      <alignment horizontal="right"/>
    </dxf>
    <dxf>
      <alignment horizontal="center"/>
    </dxf>
    <dxf>
      <alignment horizontal="center"/>
    </dxf>
    <dxf>
      <alignment horizontal="center"/>
    </dxf>
    <dxf>
      <font>
        <color theme="0"/>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right"/>
    </dxf>
    <dxf>
      <alignment horizontal="right"/>
    </dxf>
    <dxf>
      <alignment horizontal="center"/>
    </dxf>
    <dxf>
      <alignment horizontal="center"/>
    </dxf>
    <dxf>
      <alignment horizontal="center"/>
    </dxf>
    <dxf>
      <font>
        <color theme="0"/>
        <family val="2"/>
      </font>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0"/>
        </patternFill>
      </fill>
    </dxf>
    <dxf>
      <fill>
        <patternFill>
          <bgColor theme="0"/>
        </patternFill>
      </fill>
    </dxf>
    <dxf>
      <fill>
        <patternFill>
          <bgColor theme="0"/>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numFmt numFmtId="166" formatCode="0.0%"/>
    </dxf>
    <dxf>
      <numFmt numFmtId="164" formatCode="&quot;$&quot;#,##0_);[Red]\(&quot;$&quot;#,##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alignment horizontal="center"/>
    </dxf>
    <dxf>
      <alignment horizontal="right"/>
    </dxf>
    <dxf>
      <numFmt numFmtId="166" formatCode="0.0%"/>
    </dxf>
    <dxf>
      <font>
        <color theme="0"/>
        <family val="2"/>
      </font>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0"/>
        </patternFill>
      </fill>
    </dxf>
    <dxf>
      <fill>
        <patternFill>
          <bgColor theme="0"/>
        </patternFill>
      </fill>
    </dxf>
    <dxf>
      <fill>
        <patternFill>
          <bgColor theme="0"/>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center"/>
    </dxf>
    <dxf>
      <alignment horizontal="right"/>
    </dxf>
    <dxf>
      <numFmt numFmtId="166" formatCode="0.0%"/>
    </dxf>
    <dxf>
      <font>
        <color theme="0"/>
        <family val="2"/>
      </font>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0"/>
        </patternFill>
      </fill>
    </dxf>
    <dxf>
      <fill>
        <patternFill>
          <bgColor theme="0"/>
        </patternFill>
      </fill>
    </dxf>
    <dxf>
      <fill>
        <patternFill>
          <bgColor theme="0"/>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center"/>
    </dxf>
    <dxf>
      <numFmt numFmtId="166" formatCode="0.0%"/>
    </dxf>
    <dxf>
      <font>
        <color theme="0"/>
        <family val="2"/>
      </font>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0"/>
        </patternFill>
      </fill>
    </dxf>
    <dxf>
      <fill>
        <patternFill>
          <bgColor theme="0"/>
        </patternFill>
      </fill>
    </dxf>
    <dxf>
      <fill>
        <patternFill>
          <bgColor theme="0"/>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center"/>
    </dxf>
    <dxf>
      <alignment horizontal="right"/>
    </dxf>
    <dxf>
      <numFmt numFmtId="166" formatCode="0.0%"/>
    </dxf>
    <dxf>
      <font>
        <color theme="0"/>
        <family val="2"/>
      </font>
    </dxf>
    <dxf>
      <font>
        <color rgb="FF227447"/>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numFmt numFmtId="166" formatCode="0.0%"/>
    </dxf>
    <dxf>
      <numFmt numFmtId="164" formatCode="&quot;$&quot;#,##0_);[Red]\(&quot;$&quot;#,##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alignment horizontal="center"/>
    </dxf>
    <dxf>
      <alignment horizontal="right"/>
    </dxf>
    <dxf>
      <numFmt numFmtId="166" formatCode="0.0%"/>
    </dxf>
    <dxf>
      <font>
        <color theme="0"/>
        <family val="2"/>
      </font>
    </dxf>
    <dxf>
      <font>
        <color rgb="FF227447"/>
        <family val="2"/>
      </font>
    </dxf>
    <dxf>
      <font>
        <color rgb="FF227447"/>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center"/>
    </dxf>
    <dxf>
      <alignment horizontal="right"/>
    </dxf>
    <dxf>
      <numFmt numFmtId="166" formatCode="0.0%"/>
    </dxf>
    <dxf>
      <font>
        <color theme="0"/>
        <family val="2"/>
      </font>
    </dxf>
    <dxf>
      <font>
        <color rgb="FF227447"/>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center"/>
    </dxf>
    <dxf>
      <numFmt numFmtId="166" formatCode="0.0%"/>
    </dxf>
    <dxf>
      <font>
        <color theme="0"/>
        <family val="2"/>
      </font>
    </dxf>
    <dxf>
      <font>
        <color rgb="FF227447"/>
        <family val="2"/>
      </font>
    </dxf>
    <dxf>
      <font>
        <color rgb="FF227447"/>
        <family val="2"/>
      </font>
    </dxf>
    <dxf>
      <font>
        <color rgb="FF227447"/>
        <family val="2"/>
      </font>
    </dxf>
    <dxf>
      <font>
        <color rgb="FF227447"/>
        <family val="2"/>
      </font>
    </dxf>
    <dxf>
      <font>
        <color rgb="FF227447"/>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center"/>
    </dxf>
    <dxf>
      <alignment horizontal="right"/>
    </dxf>
    <dxf>
      <numFmt numFmtId="166" formatCode="0.0%"/>
    </dxf>
    <dxf>
      <font>
        <color theme="0"/>
        <family val="2"/>
      </font>
    </dxf>
    <dxf>
      <font>
        <color rgb="FF227447"/>
        <family val="2"/>
      </font>
    </dxf>
    <dxf>
      <font>
        <color rgb="FF227447"/>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center"/>
    </dxf>
    <dxf>
      <font>
        <color theme="0"/>
        <family val="2"/>
      </font>
    </dxf>
    <dxf>
      <font>
        <color theme="0"/>
      </font>
    </dxf>
    <dxf>
      <font>
        <color theme="0"/>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color theme="0"/>
      </font>
    </dxf>
    <dxf>
      <font>
        <color theme="0"/>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color theme="0"/>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color theme="0"/>
      </font>
    </dxf>
    <dxf>
      <font>
        <color theme="0"/>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color theme="0"/>
      </font>
    </dxf>
    <dxf>
      <font>
        <color theme="0"/>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color theme="0"/>
      </font>
    </dxf>
    <dxf>
      <font>
        <color theme="0"/>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color theme="0"/>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color theme="0"/>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color theme="0"/>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color theme="0"/>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numFmt numFmtId="165" formatCode="&quot;$&quot;#,##0.00_);[Red]\(&quot;$&quot;#,##0.00\)"/>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13" formatCode="0%"/>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165" formatCode="&quot;$&quot;#,##0.00_);[Red]\(&quot;$&quot;#,##0.00\)"/>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167" formatCode="mm/dd/yy;@"/>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b/>
        <i val="0"/>
      </font>
      <fill>
        <patternFill>
          <bgColor theme="0" tint="-4.9989318521683403E-2"/>
        </patternFill>
      </fill>
    </dxf>
    <dxf>
      <fill>
        <patternFill>
          <bgColor theme="0" tint="-0.14996795556505021"/>
        </patternFill>
      </fill>
    </dxf>
    <dxf>
      <font>
        <b/>
        <i val="0"/>
        <color theme="0"/>
      </font>
      <fill>
        <patternFill>
          <bgColor rgb="FF227447"/>
        </patternFill>
      </fill>
    </dxf>
    <dxf>
      <font>
        <b/>
        <i val="0"/>
        <color theme="0"/>
      </font>
      <fill>
        <patternFill>
          <bgColor rgb="FF227447"/>
        </patternFill>
      </fill>
    </dxf>
    <dxf>
      <font>
        <color rgb="FF227447"/>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2" defaultTableStyle="TableStyleMedium2" defaultPivotStyle="PivotStyleLight16">
    <tableStyle name="Excel UI" pivot="0" count="7" xr9:uid="{00000000-0011-0000-FFFF-FFFF00000000}">
      <tableStyleElement type="wholeTable" dxfId="474"/>
      <tableStyleElement type="headerRow" dxfId="473"/>
      <tableStyleElement type="totalRow" dxfId="472"/>
      <tableStyleElement type="firstColumn" dxfId="471"/>
      <tableStyleElement type="lastColumn" dxfId="470"/>
      <tableStyleElement type="firstRowStripe" dxfId="469"/>
      <tableStyleElement type="firstColumnStripe" dxfId="468"/>
    </tableStyle>
    <tableStyle name="Excel_PivotTable" table="0" count="5" xr9:uid="{8EEDB777-BE40-443C-BF29-7F911F023B86}">
      <tableStyleElement type="wholeTable" dxfId="467"/>
      <tableStyleElement type="headerRow" dxfId="466"/>
      <tableStyleElement type="totalRow" dxfId="465"/>
      <tableStyleElement type="secondRowStripe" dxfId="464"/>
      <tableStyleElement type="firstSubtotalRow" dxfId="463"/>
    </tableStyle>
  </tableStyles>
  <colors>
    <mruColors>
      <color rgb="FFC1C1C1"/>
      <color rgb="FFFFFFFF"/>
      <color rgb="FF00FDFF"/>
      <color rgb="FF227447"/>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11/relationships/timelineCache" Target="timelineCaches/timelineCache1.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[dashbord.xlsx]Create PivotCharts!pt_3a</c:name>
    <c:fmtId val="0"/>
  </c:pivotSource>
  <c:chart>
    <c:title>
      <c:tx>
        <c:strRef>
          <c:f>'Create PivotCharts'!$A$3</c:f>
          <c:strCache>
            <c:ptCount val="1"/>
            <c:pt idx="0">
              <c:v> Category</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'Create PivotCharts'!$A$3</c:f>
              <c:strCache>
                <c:ptCount val="1"/>
                <c:pt idx="0">
                  <c:v>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'Create PivotCharts'!$A$3</c:f>
              <c:strCache>
                <c:ptCount val="14"/>
                <c:pt idx="0">
                  <c:v>Beverages</c:v>
                </c:pt>
                <c:pt idx="1">
                  <c:v>Jams, Preserves</c:v>
                </c:pt>
                <c:pt idx="2">
                  <c:v>Dried Fruit &amp; Nuts</c:v>
                </c:pt>
                <c:pt idx="3">
                  <c:v>Dairy Products</c:v>
                </c:pt>
                <c:pt idx="4">
                  <c:v>Soups</c:v>
                </c:pt>
                <c:pt idx="5">
                  <c:v>Sauces</c:v>
                </c:pt>
                <c:pt idx="6">
                  <c:v>Candy</c:v>
                </c:pt>
                <c:pt idx="7">
                  <c:v>Canned Meat</c:v>
                </c:pt>
                <c:pt idx="8">
                  <c:v>Pasta</c:v>
                </c:pt>
                <c:pt idx="9">
                  <c:v>Canned Fruit &amp; Vegetables</c:v>
                </c:pt>
                <c:pt idx="10">
                  <c:v>Condiments</c:v>
                </c:pt>
                <c:pt idx="11">
                  <c:v>Baked Goods &amp; Mixes</c:v>
                </c:pt>
                <c:pt idx="12">
                  <c:v>Oil</c:v>
                </c:pt>
                <c:pt idx="13">
                  <c:v>Grains</c:v>
                </c:pt>
              </c:strCache>
            </c:strRef>
          </c:cat>
          <c:val>
            <c:numRef>
              <c:f>'Create PivotCharts'!$A$3</c:f>
              <c:numCache>
                <c:formatCode>"$"#,##0_);[Red]\("$"#,##0\)</c:formatCode>
                <c:ptCount val="14"/>
                <c:pt idx="0">
                  <c:v>22636</c:v>
                </c:pt>
                <c:pt idx="1">
                  <c:v>5740</c:v>
                </c:pt>
                <c:pt idx="2">
                  <c:v>3712.5</c:v>
                </c:pt>
                <c:pt idx="3">
                  <c:v>3132</c:v>
                </c:pt>
                <c:pt idx="4">
                  <c:v>2798.5</c:v>
                </c:pt>
                <c:pt idx="5">
                  <c:v>2600</c:v>
                </c:pt>
                <c:pt idx="6">
                  <c:v>2550</c:v>
                </c:pt>
                <c:pt idx="7">
                  <c:v>2208</c:v>
                </c:pt>
                <c:pt idx="8">
                  <c:v>1950</c:v>
                </c:pt>
                <c:pt idx="9">
                  <c:v>1560</c:v>
                </c:pt>
                <c:pt idx="10">
                  <c:v>1380</c:v>
                </c:pt>
                <c:pt idx="11">
                  <c:v>982</c:v>
                </c:pt>
                <c:pt idx="12">
                  <c:v>533.75</c:v>
                </c:pt>
                <c:pt idx="13">
                  <c:v>280</c:v>
                </c:pt>
              </c:numCache>
            </c:numRef>
          </c:val>
          <c:extLst>
            <c:ext xmlns:c16="http://schemas.microsoft.com/office/drawing/2014/chart" uri="{C3380CC4-5D6E-409C-BE32-E72D297353CC}">
              <c16:uniqueId val="{00000000-27F2-44D8-A663-992A17FF91A6}"/>
            </c:ext>
          </c:extLst>
        </c:ser>
        <c:dLbls>
          <c:showLegendKey val="0"/>
          <c:showVal val="0"/>
          <c:showCatName val="0"/>
          <c:showSerName val="0"/>
          <c:showPercent val="0"/>
          <c:showBubbleSize val="0"/>
        </c:dLbls>
        <c:gapWidth val="75"/>
        <c:overlap val="-25"/>
        <c:axId val="842831504"/>
        <c:axId val="842835440"/>
      </c:barChart>
      <c:lineChart>
        <c:grouping val="standard"/>
        <c:varyColors val="0"/>
        <c:ser>
          <c:idx val="1"/>
          <c:order val="1"/>
          <c:tx>
            <c:strRef>
              <c:f>'Create PivotCharts'!$A$3</c:f>
              <c:strCache>
                <c:ptCount val="1"/>
                <c:pt idx="0">
                  <c:v>% 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'Create PivotCharts'!$A$3</c:f>
              <c:strCache>
                <c:ptCount val="14"/>
                <c:pt idx="0">
                  <c:v>Beverages</c:v>
                </c:pt>
                <c:pt idx="1">
                  <c:v>Jams, Preserves</c:v>
                </c:pt>
                <c:pt idx="2">
                  <c:v>Dried Fruit &amp; Nuts</c:v>
                </c:pt>
                <c:pt idx="3">
                  <c:v>Dairy Products</c:v>
                </c:pt>
                <c:pt idx="4">
                  <c:v>Soups</c:v>
                </c:pt>
                <c:pt idx="5">
                  <c:v>Sauces</c:v>
                </c:pt>
                <c:pt idx="6">
                  <c:v>Candy</c:v>
                </c:pt>
                <c:pt idx="7">
                  <c:v>Canned Meat</c:v>
                </c:pt>
                <c:pt idx="8">
                  <c:v>Pasta</c:v>
                </c:pt>
                <c:pt idx="9">
                  <c:v>Canned Fruit &amp; Vegetables</c:v>
                </c:pt>
                <c:pt idx="10">
                  <c:v>Condiments</c:v>
                </c:pt>
                <c:pt idx="11">
                  <c:v>Baked Goods &amp; Mixes</c:v>
                </c:pt>
                <c:pt idx="12">
                  <c:v>Oil</c:v>
                </c:pt>
                <c:pt idx="13">
                  <c:v>Grains</c:v>
                </c:pt>
              </c:strCache>
            </c:strRef>
          </c:cat>
          <c:val>
            <c:numRef>
              <c:f>'Create PivotCharts'!$A$3</c:f>
              <c:numCache>
                <c:formatCode>0.00%</c:formatCode>
                <c:ptCount val="14"/>
                <c:pt idx="0">
                  <c:v>0.43478302625197479</c:v>
                </c:pt>
                <c:pt idx="1">
                  <c:v>0.1102515714210256</c:v>
                </c:pt>
                <c:pt idx="2">
                  <c:v>7.1308180993128481E-2</c:v>
                </c:pt>
                <c:pt idx="3">
                  <c:v>6.0158174510566577E-2</c:v>
                </c:pt>
                <c:pt idx="4">
                  <c:v>5.3752442965459953E-2</c:v>
                </c:pt>
                <c:pt idx="5">
                  <c:v>4.9939736183739813E-2</c:v>
                </c:pt>
                <c:pt idx="6">
                  <c:v>4.8979356641744819E-2</c:v>
                </c:pt>
                <c:pt idx="7">
                  <c:v>4.241036057449904E-2</c:v>
                </c:pt>
                <c:pt idx="8">
                  <c:v>3.745480213780486E-2</c:v>
                </c:pt>
                <c:pt idx="9">
                  <c:v>2.9963841710243889E-2</c:v>
                </c:pt>
                <c:pt idx="10">
                  <c:v>2.65064753590619E-2</c:v>
                </c:pt>
                <c:pt idx="11">
                  <c:v>1.8861854204781731E-2</c:v>
                </c:pt>
                <c:pt idx="12">
                  <c:v>1.0252051610796587E-2</c:v>
                </c:pt>
                <c:pt idx="13">
                  <c:v>5.3781254351719801E-3</c:v>
                </c:pt>
              </c:numCache>
            </c:numRef>
          </c:val>
          <c:smooth val="0"/>
          <c:extLst>
            <c:ext xmlns:c16="http://schemas.microsoft.com/office/drawing/2014/chart" uri="{C3380CC4-5D6E-409C-BE32-E72D297353CC}">
              <c16:uniqueId val="{00000001-27F2-44D8-A663-992A17FF91A6}"/>
            </c:ext>
          </c:extLst>
        </c:ser>
        <c:dLbls>
          <c:showLegendKey val="0"/>
          <c:showVal val="0"/>
          <c:showCatName val="0"/>
          <c:showSerName val="0"/>
          <c:showPercent val="0"/>
          <c:showBubbleSize val="0"/>
        </c:dLbls>
        <c:marker val="1"/>
        <c:smooth val="0"/>
        <c:axId val="842828552"/>
        <c:axId val="842827896"/>
      </c:lineChart>
      <c:catAx>
        <c:axId val="842831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2835440"/>
        <c:crosses val="autoZero"/>
        <c:auto val="1"/>
        <c:lblAlgn val="ctr"/>
        <c:lblOffset val="100"/>
        <c:noMultiLvlLbl val="0"/>
      </c:catAx>
      <c:valAx>
        <c:axId val="842835440"/>
        <c:scaling>
          <c:orientation val="minMax"/>
        </c:scaling>
        <c:delete val="0"/>
        <c:axPos val="l"/>
        <c:majorGridlines>
          <c:spPr>
            <a:ln w="9525" cap="flat" cmpd="sng" algn="ctr">
              <a:solidFill>
                <a:schemeClr val="lt1">
                  <a:lumMod val="95000"/>
                  <a:alpha val="10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2831504"/>
        <c:crosses val="autoZero"/>
        <c:crossBetween val="between"/>
      </c:valAx>
      <c:valAx>
        <c:axId val="84282789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2828552"/>
        <c:crosses val="max"/>
        <c:crossBetween val="between"/>
      </c:valAx>
      <c:catAx>
        <c:axId val="842828552"/>
        <c:scaling>
          <c:orientation val="minMax"/>
        </c:scaling>
        <c:delete val="1"/>
        <c:axPos val="b"/>
        <c:numFmt formatCode="General" sourceLinked="1"/>
        <c:majorTickMark val="none"/>
        <c:minorTickMark val="none"/>
        <c:tickLblPos val="nextTo"/>
        <c:crossAx val="8428278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[dashbord.xlsx]Top 10!pt_Top10_Customers</c:name>
    <c:fmtId val="2"/>
  </c:pivotSource>
  <c:chart>
    <c:title>
      <c:tx>
        <c:strRef>
          <c:f>'Final Dashboard'!$J$19</c:f>
          <c:strCache>
            <c:ptCount val="1"/>
            <c:pt idx="0">
              <c:v>Customer Activity</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 Dashboard'!$J$19</c:f>
              <c:strCache>
                <c:ptCount val="1"/>
                <c:pt idx="0">
                  <c:v>Total Sales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'Final Dashboard'!$J$19</c:f>
              <c:strCache>
                <c:ptCount val="10"/>
                <c:pt idx="0">
                  <c:v>Company BB</c:v>
                </c:pt>
                <c:pt idx="1">
                  <c:v>Company F</c:v>
                </c:pt>
                <c:pt idx="2">
                  <c:v>Company H</c:v>
                </c:pt>
                <c:pt idx="3">
                  <c:v>Company D</c:v>
                </c:pt>
                <c:pt idx="4">
                  <c:v>Company I</c:v>
                </c:pt>
                <c:pt idx="5">
                  <c:v>Company Z</c:v>
                </c:pt>
                <c:pt idx="6">
                  <c:v>Company CC</c:v>
                </c:pt>
                <c:pt idx="7">
                  <c:v>Company C</c:v>
                </c:pt>
                <c:pt idx="8">
                  <c:v>Company AA</c:v>
                </c:pt>
                <c:pt idx="9">
                  <c:v>Company J</c:v>
                </c:pt>
              </c:strCache>
            </c:strRef>
          </c:cat>
          <c:val>
            <c:numRef>
              <c:f>'Final Dashboard'!$J$19</c:f>
              <c:numCache>
                <c:formatCode>"$"#,##0_);[Red]\("$"#,##0\)</c:formatCode>
                <c:ptCount val="10"/>
                <c:pt idx="0">
                  <c:v>15432.5</c:v>
                </c:pt>
                <c:pt idx="1">
                  <c:v>8007.5</c:v>
                </c:pt>
                <c:pt idx="2">
                  <c:v>4683</c:v>
                </c:pt>
                <c:pt idx="3">
                  <c:v>4569</c:v>
                </c:pt>
                <c:pt idx="4">
                  <c:v>3786.5</c:v>
                </c:pt>
                <c:pt idx="5">
                  <c:v>3625.25</c:v>
                </c:pt>
                <c:pt idx="6">
                  <c:v>2905.5</c:v>
                </c:pt>
                <c:pt idx="7">
                  <c:v>2550</c:v>
                </c:pt>
                <c:pt idx="8">
                  <c:v>1505</c:v>
                </c:pt>
                <c:pt idx="9">
                  <c:v>1412.5</c:v>
                </c:pt>
              </c:numCache>
            </c:numRef>
          </c:val>
          <c:extLst>
            <c:ext xmlns:c16="http://schemas.microsoft.com/office/drawing/2014/chart" uri="{C3380CC4-5D6E-409C-BE32-E72D297353CC}">
              <c16:uniqueId val="{00000000-071B-4EDB-8B99-08DF63820899}"/>
            </c:ext>
          </c:extLst>
        </c:ser>
        <c:dLbls>
          <c:showLegendKey val="0"/>
          <c:showVal val="0"/>
          <c:showCatName val="0"/>
          <c:showSerName val="0"/>
          <c:showPercent val="0"/>
          <c:showBubbleSize val="0"/>
        </c:dLbls>
        <c:gapWidth val="75"/>
        <c:overlap val="-25"/>
        <c:axId val="1039025416"/>
        <c:axId val="1039026400"/>
      </c:barChart>
      <c:lineChart>
        <c:grouping val="standard"/>
        <c:varyColors val="0"/>
        <c:ser>
          <c:idx val="1"/>
          <c:order val="1"/>
          <c:tx>
            <c:strRef>
              <c:f>'Final Dashboard'!$J$19</c:f>
              <c:strCache>
                <c:ptCount val="1"/>
                <c:pt idx="0">
                  <c:v>% of Total</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'Final Dashboard'!$J$19</c:f>
              <c:strCache>
                <c:ptCount val="10"/>
                <c:pt idx="0">
                  <c:v>Company BB</c:v>
                </c:pt>
                <c:pt idx="1">
                  <c:v>Company F</c:v>
                </c:pt>
                <c:pt idx="2">
                  <c:v>Company H</c:v>
                </c:pt>
                <c:pt idx="3">
                  <c:v>Company D</c:v>
                </c:pt>
                <c:pt idx="4">
                  <c:v>Company I</c:v>
                </c:pt>
                <c:pt idx="5">
                  <c:v>Company Z</c:v>
                </c:pt>
                <c:pt idx="6">
                  <c:v>Company CC</c:v>
                </c:pt>
                <c:pt idx="7">
                  <c:v>Company C</c:v>
                </c:pt>
                <c:pt idx="8">
                  <c:v>Company AA</c:v>
                </c:pt>
                <c:pt idx="9">
                  <c:v>Company J</c:v>
                </c:pt>
              </c:strCache>
            </c:strRef>
          </c:cat>
          <c:val>
            <c:numRef>
              <c:f>'Final Dashboard'!$J$19</c:f>
              <c:numCache>
                <c:formatCode>0.0%</c:formatCode>
                <c:ptCount val="10"/>
                <c:pt idx="0">
                  <c:v>0.31834848664566001</c:v>
                </c:pt>
                <c:pt idx="1">
                  <c:v>0.16518227810238928</c:v>
                </c:pt>
                <c:pt idx="2">
                  <c:v>9.6603010721634602E-2</c:v>
                </c:pt>
                <c:pt idx="3">
                  <c:v>9.4251367923798526E-2</c:v>
                </c:pt>
                <c:pt idx="4">
                  <c:v>7.8109609245669315E-2</c:v>
                </c:pt>
                <c:pt idx="5">
                  <c:v>7.4783272393466965E-2</c:v>
                </c:pt>
                <c:pt idx="6">
                  <c:v>5.9935948676427361E-2</c:v>
                </c:pt>
                <c:pt idx="7">
                  <c:v>5.260253626738591E-2</c:v>
                </c:pt>
                <c:pt idx="8">
                  <c:v>3.1045810620555215E-2</c:v>
                </c:pt>
                <c:pt idx="9">
                  <c:v>2.9137679403012786E-2</c:v>
                </c:pt>
              </c:numCache>
            </c:numRef>
          </c:val>
          <c:smooth val="0"/>
          <c:extLst>
            <c:ext xmlns:c16="http://schemas.microsoft.com/office/drawing/2014/chart" uri="{C3380CC4-5D6E-409C-BE32-E72D297353CC}">
              <c16:uniqueId val="{00000001-071B-4EDB-8B99-08DF63820899}"/>
            </c:ext>
          </c:extLst>
        </c:ser>
        <c:dLbls>
          <c:showLegendKey val="0"/>
          <c:showVal val="0"/>
          <c:showCatName val="0"/>
          <c:showSerName val="0"/>
          <c:showPercent val="0"/>
          <c:showBubbleSize val="0"/>
        </c:dLbls>
        <c:marker val="1"/>
        <c:smooth val="0"/>
        <c:axId val="1039030008"/>
        <c:axId val="1039027712"/>
      </c:lineChart>
      <c:catAx>
        <c:axId val="1039025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026400"/>
        <c:crosses val="autoZero"/>
        <c:auto val="1"/>
        <c:lblAlgn val="ctr"/>
        <c:lblOffset val="100"/>
        <c:noMultiLvlLbl val="0"/>
      </c:catAx>
      <c:valAx>
        <c:axId val="1039026400"/>
        <c:scaling>
          <c:orientation val="minMax"/>
        </c:scaling>
        <c:delete val="0"/>
        <c:axPos val="l"/>
        <c:majorGridlines>
          <c:spPr>
            <a:ln w="9525" cap="flat" cmpd="sng" algn="ctr">
              <a:solidFill>
                <a:schemeClr val="lt1">
                  <a:lumMod val="95000"/>
                  <a:alpha val="10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025416"/>
        <c:crosses val="autoZero"/>
        <c:crossBetween val="between"/>
      </c:valAx>
      <c:valAx>
        <c:axId val="1039027712"/>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030008"/>
        <c:crosses val="max"/>
        <c:crossBetween val="between"/>
      </c:valAx>
      <c:catAx>
        <c:axId val="1039030008"/>
        <c:scaling>
          <c:orientation val="minMax"/>
        </c:scaling>
        <c:delete val="1"/>
        <c:axPos val="b"/>
        <c:numFmt formatCode="General" sourceLinked="1"/>
        <c:majorTickMark val="none"/>
        <c:minorTickMark val="none"/>
        <c:tickLblPos val="nextTo"/>
        <c:crossAx val="10390277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[dashbord.xlsx]Top 10!pt_Top10_SalesReps</c:name>
    <c:fmtId val="2"/>
  </c:pivotSource>
  <c:chart>
    <c:title>
      <c:tx>
        <c:strRef>
          <c:f>'Final Dashboard'!$N$19</c:f>
          <c:strCache>
            <c:ptCount val="1"/>
            <c:pt idx="0">
              <c:v>Sales Rep Activity</c:v>
            </c:pt>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 Dashboard'!$N$19</c:f>
              <c:strCache>
                <c:ptCount val="1"/>
                <c:pt idx="0">
                  <c:v>Total Sales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'Final Dashboard'!$N$19</c:f>
              <c:strCache>
                <c:ptCount val="8"/>
                <c:pt idx="0">
                  <c:v>Anne Hellung-Larsen</c:v>
                </c:pt>
                <c:pt idx="1">
                  <c:v>Nancy Freehafer</c:v>
                </c:pt>
                <c:pt idx="2">
                  <c:v>Michael Neipper</c:v>
                </c:pt>
                <c:pt idx="3">
                  <c:v>Mariya Sergienko</c:v>
                </c:pt>
                <c:pt idx="4">
                  <c:v>Jan Kotas</c:v>
                </c:pt>
                <c:pt idx="5">
                  <c:v>Robert Zare</c:v>
                </c:pt>
                <c:pt idx="6">
                  <c:v>Andrew Cencini</c:v>
                </c:pt>
                <c:pt idx="7">
                  <c:v>Laura Giussani</c:v>
                </c:pt>
              </c:strCache>
            </c:strRef>
          </c:cat>
          <c:val>
            <c:numRef>
              <c:f>'Final Dashboard'!$N$19</c:f>
              <c:numCache>
                <c:formatCode>"$"#,##0_);[Red]\("$"#,##0\)</c:formatCode>
                <c:ptCount val="8"/>
                <c:pt idx="0">
                  <c:v>19974.25</c:v>
                </c:pt>
                <c:pt idx="1">
                  <c:v>6561</c:v>
                </c:pt>
                <c:pt idx="2">
                  <c:v>6378</c:v>
                </c:pt>
                <c:pt idx="3">
                  <c:v>6278</c:v>
                </c:pt>
                <c:pt idx="4">
                  <c:v>5787.5</c:v>
                </c:pt>
                <c:pt idx="5">
                  <c:v>3786.5</c:v>
                </c:pt>
                <c:pt idx="6">
                  <c:v>2617.5</c:v>
                </c:pt>
                <c:pt idx="7">
                  <c:v>680</c:v>
                </c:pt>
              </c:numCache>
            </c:numRef>
          </c:val>
          <c:extLst>
            <c:ext xmlns:c16="http://schemas.microsoft.com/office/drawing/2014/chart" uri="{C3380CC4-5D6E-409C-BE32-E72D297353CC}">
              <c16:uniqueId val="{00000000-5DC9-45EA-A079-B6315FCC2A8F}"/>
            </c:ext>
          </c:extLst>
        </c:ser>
        <c:dLbls>
          <c:showLegendKey val="0"/>
          <c:showVal val="0"/>
          <c:showCatName val="0"/>
          <c:showSerName val="0"/>
          <c:showPercent val="0"/>
          <c:showBubbleSize val="0"/>
        </c:dLbls>
        <c:gapWidth val="247"/>
        <c:overlap val="-25"/>
        <c:axId val="1039021808"/>
        <c:axId val="1039022464"/>
      </c:barChart>
      <c:lineChart>
        <c:grouping val="standard"/>
        <c:varyColors val="0"/>
        <c:ser>
          <c:idx val="1"/>
          <c:order val="1"/>
          <c:tx>
            <c:strRef>
              <c:f>'Final Dashboard'!$N$19</c:f>
              <c:strCache>
                <c:ptCount val="1"/>
                <c:pt idx="0">
                  <c:v>% of Total</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'Final Dashboard'!$N$19</c:f>
              <c:strCache>
                <c:ptCount val="8"/>
                <c:pt idx="0">
                  <c:v>Anne Hellung-Larsen</c:v>
                </c:pt>
                <c:pt idx="1">
                  <c:v>Nancy Freehafer</c:v>
                </c:pt>
                <c:pt idx="2">
                  <c:v>Michael Neipper</c:v>
                </c:pt>
                <c:pt idx="3">
                  <c:v>Mariya Sergienko</c:v>
                </c:pt>
                <c:pt idx="4">
                  <c:v>Jan Kotas</c:v>
                </c:pt>
                <c:pt idx="5">
                  <c:v>Robert Zare</c:v>
                </c:pt>
                <c:pt idx="6">
                  <c:v>Andrew Cencini</c:v>
                </c:pt>
                <c:pt idx="7">
                  <c:v>Laura Giussani</c:v>
                </c:pt>
              </c:strCache>
            </c:strRef>
          </c:cat>
          <c:val>
            <c:numRef>
              <c:f>'Final Dashboard'!$N$19</c:f>
              <c:numCache>
                <c:formatCode>0.0%</c:formatCode>
                <c:ptCount val="8"/>
                <c:pt idx="0">
                  <c:v>0.38365722133387115</c:v>
                </c:pt>
                <c:pt idx="1">
                  <c:v>0.12602100350058343</c:v>
                </c:pt>
                <c:pt idx="2">
                  <c:v>0.12250601437688174</c:v>
                </c:pt>
                <c:pt idx="3">
                  <c:v>0.12058525529289175</c:v>
                </c:pt>
                <c:pt idx="4">
                  <c:v>0.11116393198592084</c:v>
                </c:pt>
                <c:pt idx="5">
                  <c:v>7.2729542715281079E-2</c:v>
                </c:pt>
                <c:pt idx="6">
                  <c:v>5.0275869023438065E-2</c:v>
                </c:pt>
                <c:pt idx="7">
                  <c:v>1.3061161771131952E-2</c:v>
                </c:pt>
              </c:numCache>
            </c:numRef>
          </c:val>
          <c:smooth val="0"/>
          <c:extLst>
            <c:ext xmlns:c16="http://schemas.microsoft.com/office/drawing/2014/chart" uri="{C3380CC4-5D6E-409C-BE32-E72D297353CC}">
              <c16:uniqueId val="{00000001-5DC9-45EA-A079-B6315FCC2A8F}"/>
            </c:ext>
          </c:extLst>
        </c:ser>
        <c:dLbls>
          <c:showLegendKey val="0"/>
          <c:showVal val="0"/>
          <c:showCatName val="0"/>
          <c:showSerName val="0"/>
          <c:showPercent val="0"/>
          <c:showBubbleSize val="0"/>
        </c:dLbls>
        <c:marker val="1"/>
        <c:smooth val="0"/>
        <c:axId val="1036982360"/>
        <c:axId val="1036973176"/>
      </c:lineChart>
      <c:catAx>
        <c:axId val="10390218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9022464"/>
        <c:crosses val="autoZero"/>
        <c:auto val="1"/>
        <c:lblAlgn val="ctr"/>
        <c:lblOffset val="100"/>
        <c:noMultiLvlLbl val="0"/>
      </c:catAx>
      <c:valAx>
        <c:axId val="1039022464"/>
        <c:scaling>
          <c:orientation val="minMax"/>
        </c:scaling>
        <c:delete val="0"/>
        <c:axPos val="l"/>
        <c:majorGridlines>
          <c:spPr>
            <a:ln w="9525" cap="flat" cmpd="sng" algn="ctr">
              <a:solidFill>
                <a:schemeClr val="tx2">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9021808"/>
        <c:crosses val="autoZero"/>
        <c:crossBetween val="between"/>
      </c:valAx>
      <c:valAx>
        <c:axId val="1036973176"/>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6982360"/>
        <c:crosses val="max"/>
        <c:crossBetween val="between"/>
      </c:valAx>
      <c:catAx>
        <c:axId val="1036982360"/>
        <c:scaling>
          <c:orientation val="minMax"/>
        </c:scaling>
        <c:delete val="1"/>
        <c:axPos val="b"/>
        <c:numFmt formatCode="General" sourceLinked="1"/>
        <c:majorTickMark val="none"/>
        <c:minorTickMark val="none"/>
        <c:tickLblPos val="nextTo"/>
        <c:crossAx val="10369731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[dashbord.xlsx]Top 10!pt_Top10_Products</c:name>
    <c:fmtId val="7"/>
  </c:pivotSource>
  <c:chart>
    <c:title>
      <c:tx>
        <c:strRef>
          <c:f>'Final Dashboard'!$B$19</c:f>
          <c:strCache>
            <c:ptCount val="1"/>
            <c:pt idx="0">
              <c:v>Category Activity</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 Dashboard'!$B$19</c:f>
              <c:strCache>
                <c:ptCount val="1"/>
                <c:pt idx="0">
                  <c:v>Total Sales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'Final Dashboard'!$B$19</c:f>
              <c:strCache>
                <c:ptCount val="10"/>
                <c:pt idx="0">
                  <c:v>Coffee</c:v>
                </c:pt>
                <c:pt idx="1">
                  <c:v>Beer</c:v>
                </c:pt>
                <c:pt idx="2">
                  <c:v>Marmalade</c:v>
                </c:pt>
                <c:pt idx="3">
                  <c:v>Mozzarella</c:v>
                </c:pt>
                <c:pt idx="4">
                  <c:v>Clam Chowder</c:v>
                </c:pt>
                <c:pt idx="5">
                  <c:v>Curry Sauce</c:v>
                </c:pt>
                <c:pt idx="6">
                  <c:v>Chocolate</c:v>
                </c:pt>
                <c:pt idx="7">
                  <c:v>Boysenberry Spread</c:v>
                </c:pt>
                <c:pt idx="8">
                  <c:v>Crab Meat</c:v>
                </c:pt>
                <c:pt idx="9">
                  <c:v>Dried Apples</c:v>
                </c:pt>
              </c:strCache>
            </c:strRef>
          </c:cat>
          <c:val>
            <c:numRef>
              <c:f>'Final Dashboard'!$B$19</c:f>
              <c:numCache>
                <c:formatCode>"$"#,##0_);[Red]\("$"#,##0\)</c:formatCode>
                <c:ptCount val="10"/>
                <c:pt idx="0">
                  <c:v>14950</c:v>
                </c:pt>
                <c:pt idx="1">
                  <c:v>6818</c:v>
                </c:pt>
                <c:pt idx="2">
                  <c:v>3240</c:v>
                </c:pt>
                <c:pt idx="3">
                  <c:v>3132</c:v>
                </c:pt>
                <c:pt idx="4">
                  <c:v>2798.5</c:v>
                </c:pt>
                <c:pt idx="5">
                  <c:v>2600</c:v>
                </c:pt>
                <c:pt idx="6">
                  <c:v>2550</c:v>
                </c:pt>
                <c:pt idx="7">
                  <c:v>2500</c:v>
                </c:pt>
                <c:pt idx="8">
                  <c:v>2208</c:v>
                </c:pt>
                <c:pt idx="9">
                  <c:v>2120</c:v>
                </c:pt>
              </c:numCache>
            </c:numRef>
          </c:val>
          <c:extLst>
            <c:ext xmlns:c16="http://schemas.microsoft.com/office/drawing/2014/chart" uri="{C3380CC4-5D6E-409C-BE32-E72D297353CC}">
              <c16:uniqueId val="{00000000-B201-410D-A9C5-39BEC3254195}"/>
            </c:ext>
          </c:extLst>
        </c:ser>
        <c:dLbls>
          <c:showLegendKey val="0"/>
          <c:showVal val="0"/>
          <c:showCatName val="0"/>
          <c:showSerName val="0"/>
          <c:showPercent val="0"/>
          <c:showBubbleSize val="0"/>
        </c:dLbls>
        <c:gapWidth val="75"/>
        <c:overlap val="-25"/>
        <c:axId val="978053168"/>
        <c:axId val="978054808"/>
      </c:barChart>
      <c:lineChart>
        <c:grouping val="standard"/>
        <c:varyColors val="0"/>
        <c:ser>
          <c:idx val="1"/>
          <c:order val="1"/>
          <c:tx>
            <c:strRef>
              <c:f>'Final Dashboard'!$B$19</c:f>
              <c:strCache>
                <c:ptCount val="1"/>
                <c:pt idx="0">
                  <c:v>% of Total</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'Final Dashboard'!$B$19</c:f>
              <c:strCache>
                <c:ptCount val="10"/>
                <c:pt idx="0">
                  <c:v>Coffee</c:v>
                </c:pt>
                <c:pt idx="1">
                  <c:v>Beer</c:v>
                </c:pt>
                <c:pt idx="2">
                  <c:v>Marmalade</c:v>
                </c:pt>
                <c:pt idx="3">
                  <c:v>Mozzarella</c:v>
                </c:pt>
                <c:pt idx="4">
                  <c:v>Clam Chowder</c:v>
                </c:pt>
                <c:pt idx="5">
                  <c:v>Curry Sauce</c:v>
                </c:pt>
                <c:pt idx="6">
                  <c:v>Chocolate</c:v>
                </c:pt>
                <c:pt idx="7">
                  <c:v>Boysenberry Spread</c:v>
                </c:pt>
                <c:pt idx="8">
                  <c:v>Crab Meat</c:v>
                </c:pt>
                <c:pt idx="9">
                  <c:v>Dried Apples</c:v>
                </c:pt>
              </c:strCache>
            </c:strRef>
          </c:cat>
          <c:val>
            <c:numRef>
              <c:f>'Final Dashboard'!$B$19</c:f>
              <c:numCache>
                <c:formatCode>0.0%</c:formatCode>
                <c:ptCount val="10"/>
                <c:pt idx="0">
                  <c:v>0.34835086738200927</c:v>
                </c:pt>
                <c:pt idx="1">
                  <c:v>0.15886663637528689</c:v>
                </c:pt>
                <c:pt idx="2">
                  <c:v>7.5495438817238122E-2</c:v>
                </c:pt>
                <c:pt idx="3">
                  <c:v>7.2978924189996852E-2</c:v>
                </c:pt>
                <c:pt idx="4">
                  <c:v>6.5208020225321267E-2</c:v>
                </c:pt>
                <c:pt idx="5">
                  <c:v>6.0582759544697259E-2</c:v>
                </c:pt>
                <c:pt idx="6">
                  <c:v>5.9417706476530004E-2</c:v>
                </c:pt>
                <c:pt idx="7">
                  <c:v>5.8252653408362748E-2</c:v>
                </c:pt>
                <c:pt idx="8">
                  <c:v>5.1448743490265979E-2</c:v>
                </c:pt>
                <c:pt idx="9">
                  <c:v>4.9398250090291612E-2</c:v>
                </c:pt>
              </c:numCache>
            </c:numRef>
          </c:val>
          <c:smooth val="0"/>
          <c:extLst>
            <c:ext xmlns:c16="http://schemas.microsoft.com/office/drawing/2014/chart" uri="{C3380CC4-5D6E-409C-BE32-E72D297353CC}">
              <c16:uniqueId val="{00000001-B201-410D-A9C5-39BEC3254195}"/>
            </c:ext>
          </c:extLst>
        </c:ser>
        <c:dLbls>
          <c:showLegendKey val="0"/>
          <c:showVal val="0"/>
          <c:showCatName val="0"/>
          <c:showSerName val="0"/>
          <c:showPercent val="0"/>
          <c:showBubbleSize val="0"/>
        </c:dLbls>
        <c:marker val="1"/>
        <c:smooth val="0"/>
        <c:axId val="1129628968"/>
        <c:axId val="1129627656"/>
      </c:lineChart>
      <c:catAx>
        <c:axId val="978053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8054808"/>
        <c:crosses val="autoZero"/>
        <c:auto val="1"/>
        <c:lblAlgn val="ctr"/>
        <c:lblOffset val="100"/>
        <c:noMultiLvlLbl val="0"/>
      </c:catAx>
      <c:valAx>
        <c:axId val="9780548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8053168"/>
        <c:crosses val="autoZero"/>
        <c:crossBetween val="between"/>
      </c:valAx>
      <c:valAx>
        <c:axId val="1129627656"/>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9628968"/>
        <c:crosses val="max"/>
        <c:crossBetween val="between"/>
      </c:valAx>
      <c:catAx>
        <c:axId val="1129628968"/>
        <c:scaling>
          <c:orientation val="minMax"/>
        </c:scaling>
        <c:delete val="1"/>
        <c:axPos val="b"/>
        <c:numFmt formatCode="General" sourceLinked="1"/>
        <c:majorTickMark val="none"/>
        <c:minorTickMark val="none"/>
        <c:tickLblPos val="nextTo"/>
        <c:crossAx val="11296276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[dashbord.xlsx]Create a PivotTable!PivotTable5</c:name>
    <c:fmtId val="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9"/>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1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pivotFmt>
      <c:pivotFmt>
        <c:idx val="11"/>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pivotFmt>
      <c:pivotFmt>
        <c:idx val="12"/>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pivotFmt>
      <c:pivotFmt>
        <c:idx val="13"/>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pivotFmt>
      <c:pivotFmt>
        <c:idx val="14"/>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pivotFmt>
      <c:pivotFmt>
        <c:idx val="15"/>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pivotFmt>
      <c:pivotFmt>
        <c:idx val="1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pivotFmt>
      <c:pivotFmt>
        <c:idx val="17"/>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pivotFmt>
      <c:pivotFmt>
        <c:idx val="18"/>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pivotFmt>
      <c:pivotFmt>
        <c:idx val="19"/>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pivotFmt>
      <c:pivotFmt>
        <c:idx val="2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pivotFmt>
      <c:pivotFmt>
        <c:idx val="21"/>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pivotFmt>
      <c:pivotFmt>
        <c:idx val="22"/>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pivotFmt>
      <c:pivotFmt>
        <c:idx val="23"/>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pivotFmt>
      <c:pivotFmt>
        <c:idx val="24"/>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pivotFmt>
    </c:pivotFmts>
    <c:plotArea>
      <c:layout/>
      <c:pieChart>
        <c:varyColors val="1"/>
        <c:ser>
          <c:idx val="0"/>
          <c:order val="0"/>
          <c:tx>
            <c:strRef>
              <c:f>'Create a PivotTable'!$F$3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3EBA-6A4B-92D1-7EAA2C872F1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3EBA-6A4B-92D1-7EAA2C872F1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3EBA-6A4B-92D1-7EAA2C872F1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3EBA-6A4B-92D1-7EAA2C872F1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3EBA-6A4B-92D1-7EAA2C872F1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3EBA-6A4B-92D1-7EAA2C872F1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3EBA-6A4B-92D1-7EAA2C872F1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3EBA-6A4B-92D1-7EAA2C872F1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3EBA-6A4B-92D1-7EAA2C872F1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3EBA-6A4B-92D1-7EAA2C872F1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3EBA-6A4B-92D1-7EAA2C872F1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3EBA-6A4B-92D1-7EAA2C872F1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3EBA-6A4B-92D1-7EAA2C872F1D}"/>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3EBA-6A4B-92D1-7EAA2C872F1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3EBA-6A4B-92D1-7EAA2C872F1D}"/>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F-3EBA-6A4B-92D1-7EAA2C872F1D}"/>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1-3EBA-6A4B-92D1-7EAA2C872F1D}"/>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3-3EBA-6A4B-92D1-7EAA2C872F1D}"/>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5-3EBA-6A4B-92D1-7EAA2C872F1D}"/>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7-3EBA-6A4B-92D1-7EAA2C872F1D}"/>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9-3EBA-6A4B-92D1-7EAA2C872F1D}"/>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B-3EBA-6A4B-92D1-7EAA2C872F1D}"/>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D-3EBA-6A4B-92D1-7EAA2C872F1D}"/>
              </c:ext>
            </c:extLst>
          </c:dPt>
          <c:cat>
            <c:strRef>
              <c:f>'Create a PivotTable'!$E$4:$E$27</c:f>
              <c:strCache>
                <c:ptCount val="23"/>
                <c:pt idx="0">
                  <c:v>Almonds</c:v>
                </c:pt>
                <c:pt idx="1">
                  <c:v>Beer</c:v>
                </c:pt>
                <c:pt idx="2">
                  <c:v>Boysenberry Spread</c:v>
                </c:pt>
                <c:pt idx="3">
                  <c:v>Cajun Seasoning</c:v>
                </c:pt>
                <c:pt idx="4">
                  <c:v>Chai</c:v>
                </c:pt>
                <c:pt idx="5">
                  <c:v>Chocolate</c:v>
                </c:pt>
                <c:pt idx="6">
                  <c:v>Chocolate Biscuits Mix</c:v>
                </c:pt>
                <c:pt idx="7">
                  <c:v>Clam Chowder</c:v>
                </c:pt>
                <c:pt idx="8">
                  <c:v>Coffee</c:v>
                </c:pt>
                <c:pt idx="9">
                  <c:v>Crab Meat</c:v>
                </c:pt>
                <c:pt idx="10">
                  <c:v>Curry Sauce</c:v>
                </c:pt>
                <c:pt idx="11">
                  <c:v>Dried Apples</c:v>
                </c:pt>
                <c:pt idx="12">
                  <c:v>Dried Pears</c:v>
                </c:pt>
                <c:pt idx="13">
                  <c:v>Dried Plums</c:v>
                </c:pt>
                <c:pt idx="14">
                  <c:v>Fruit Cocktail</c:v>
                </c:pt>
                <c:pt idx="15">
                  <c:v>Green Tea</c:v>
                </c:pt>
                <c:pt idx="16">
                  <c:v>Long Grain Rice</c:v>
                </c:pt>
                <c:pt idx="17">
                  <c:v>Marmalade</c:v>
                </c:pt>
                <c:pt idx="18">
                  <c:v>Mozzarella</c:v>
                </c:pt>
                <c:pt idx="19">
                  <c:v>Olive Oil</c:v>
                </c:pt>
                <c:pt idx="20">
                  <c:v>Ravioli</c:v>
                </c:pt>
                <c:pt idx="21">
                  <c:v>Scones</c:v>
                </c:pt>
                <c:pt idx="22">
                  <c:v>Syrup</c:v>
                </c:pt>
              </c:strCache>
            </c:strRef>
          </c:cat>
          <c:val>
            <c:numRef>
              <c:f>'Create a PivotTable'!$F$4:$F$27</c:f>
              <c:numCache>
                <c:formatCode>General</c:formatCode>
                <c:ptCount val="23"/>
                <c:pt idx="0">
                  <c:v>200</c:v>
                </c:pt>
                <c:pt idx="1">
                  <c:v>6818</c:v>
                </c:pt>
                <c:pt idx="2">
                  <c:v>2500</c:v>
                </c:pt>
                <c:pt idx="3">
                  <c:v>880</c:v>
                </c:pt>
                <c:pt idx="4">
                  <c:v>270</c:v>
                </c:pt>
                <c:pt idx="5">
                  <c:v>2550</c:v>
                </c:pt>
                <c:pt idx="6">
                  <c:v>782</c:v>
                </c:pt>
                <c:pt idx="7">
                  <c:v>2798.5</c:v>
                </c:pt>
                <c:pt idx="8">
                  <c:v>14950</c:v>
                </c:pt>
                <c:pt idx="9">
                  <c:v>2208</c:v>
                </c:pt>
                <c:pt idx="10">
                  <c:v>2600</c:v>
                </c:pt>
                <c:pt idx="11">
                  <c:v>2120</c:v>
                </c:pt>
                <c:pt idx="12">
                  <c:v>1200</c:v>
                </c:pt>
                <c:pt idx="13">
                  <c:v>192.5</c:v>
                </c:pt>
                <c:pt idx="14">
                  <c:v>1560</c:v>
                </c:pt>
                <c:pt idx="15">
                  <c:v>598</c:v>
                </c:pt>
                <c:pt idx="16">
                  <c:v>280</c:v>
                </c:pt>
                <c:pt idx="17">
                  <c:v>3240</c:v>
                </c:pt>
                <c:pt idx="18">
                  <c:v>3132</c:v>
                </c:pt>
                <c:pt idx="19">
                  <c:v>533.75</c:v>
                </c:pt>
                <c:pt idx="20">
                  <c:v>1950</c:v>
                </c:pt>
                <c:pt idx="21">
                  <c:v>200</c:v>
                </c:pt>
                <c:pt idx="22">
                  <c:v>500</c:v>
                </c:pt>
              </c:numCache>
            </c:numRef>
          </c:val>
          <c:extLst>
            <c:ext xmlns:c16="http://schemas.microsoft.com/office/drawing/2014/chart" uri="{C3380CC4-5D6E-409C-BE32-E72D297353CC}">
              <c16:uniqueId val="{0000002E-3EBA-6A4B-92D1-7EAA2C872F1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27000">
          <a:srgbClr val="B0D299"/>
        </a:gs>
        <a:gs pos="0">
          <a:schemeClr val="accent6">
            <a:lumMod val="0"/>
            <a:lumOff val="100000"/>
          </a:schemeClr>
        </a:gs>
        <a:gs pos="0">
          <a:schemeClr val="accent6">
            <a:lumMod val="0"/>
            <a:lumOff val="100000"/>
          </a:schemeClr>
        </a:gs>
        <a:gs pos="1000">
          <a:schemeClr val="accent6">
            <a:lumMod val="100000"/>
          </a:schemeClr>
        </a:gs>
      </a:gsLst>
      <a:path path="circle">
        <a:fillToRect l="100000" t="100000"/>
      </a:path>
      <a:tileRect r="-100000" b="-100000"/>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[dashbord.xlsx]Create a PivotTable!PivotTable8</c:name>
    <c:fmtId val="1"/>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'Create a PivotTable'!$P$5</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'Create a PivotTable'!$O$6:$O$17</c:f>
              <c:strCache>
                <c:ptCount val="11"/>
                <c:pt idx="0">
                  <c:v>Chicago</c:v>
                </c:pt>
                <c:pt idx="1">
                  <c:v>Denver</c:v>
                </c:pt>
                <c:pt idx="2">
                  <c:v>Las Vegas</c:v>
                </c:pt>
                <c:pt idx="3">
                  <c:v>Los Angelas</c:v>
                </c:pt>
                <c:pt idx="4">
                  <c:v>Memphis</c:v>
                </c:pt>
                <c:pt idx="5">
                  <c:v>Miami</c:v>
                </c:pt>
                <c:pt idx="6">
                  <c:v>Milwaukee</c:v>
                </c:pt>
                <c:pt idx="7">
                  <c:v>New York</c:v>
                </c:pt>
                <c:pt idx="8">
                  <c:v>Portland</c:v>
                </c:pt>
                <c:pt idx="9">
                  <c:v>Salt Lake City</c:v>
                </c:pt>
                <c:pt idx="10">
                  <c:v>Seattle</c:v>
                </c:pt>
              </c:strCache>
            </c:strRef>
          </c:cat>
          <c:val>
            <c:numRef>
              <c:f>'Create a PivotTable'!$P$6:$P$17</c:f>
              <c:numCache>
                <c:formatCode>General</c:formatCode>
                <c:ptCount val="11"/>
                <c:pt idx="0">
                  <c:v>2272.5</c:v>
                </c:pt>
                <c:pt idx="1">
                  <c:v>2905.5</c:v>
                </c:pt>
                <c:pt idx="2">
                  <c:v>2695</c:v>
                </c:pt>
                <c:pt idx="3">
                  <c:v>2550</c:v>
                </c:pt>
                <c:pt idx="4">
                  <c:v>15432.5</c:v>
                </c:pt>
                <c:pt idx="5">
                  <c:v>4425.25</c:v>
                </c:pt>
                <c:pt idx="6">
                  <c:v>8007.5</c:v>
                </c:pt>
                <c:pt idx="7">
                  <c:v>4569</c:v>
                </c:pt>
                <c:pt idx="8">
                  <c:v>4683</c:v>
                </c:pt>
                <c:pt idx="9">
                  <c:v>3786.5</c:v>
                </c:pt>
                <c:pt idx="10">
                  <c:v>736</c:v>
                </c:pt>
              </c:numCache>
            </c:numRef>
          </c:val>
          <c:smooth val="0"/>
          <c:extLst>
            <c:ext xmlns:c16="http://schemas.microsoft.com/office/drawing/2014/chart" uri="{C3380CC4-5D6E-409C-BE32-E72D297353CC}">
              <c16:uniqueId val="{00000000-B916-7D4F-AFB1-DEB6DDC6D3E5}"/>
            </c:ext>
          </c:extLst>
        </c:ser>
        <c:dLbls>
          <c:showLegendKey val="0"/>
          <c:showVal val="0"/>
          <c:showCatName val="0"/>
          <c:showSerName val="0"/>
          <c:showPercent val="0"/>
          <c:showBubbleSize val="0"/>
        </c:dLbls>
        <c:marker val="1"/>
        <c:smooth val="0"/>
        <c:axId val="699178304"/>
        <c:axId val="699106816"/>
      </c:lineChart>
      <c:catAx>
        <c:axId val="6991783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9106816"/>
        <c:crosses val="autoZero"/>
        <c:auto val="1"/>
        <c:lblAlgn val="ctr"/>
        <c:lblOffset val="100"/>
        <c:noMultiLvlLbl val="0"/>
      </c:catAx>
      <c:valAx>
        <c:axId val="6991068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917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[dashbord.xlsx]Top 10!pt_Top10_Categories</c:name>
    <c:fmtId val="1"/>
  </c:pivotSource>
  <c:chart>
    <c:title>
      <c:tx>
        <c:strRef>
          <c:f>'Top 10'!$B$3</c:f>
          <c:strCache>
            <c:ptCount val="1"/>
            <c:pt idx="0">
              <c:v>Top 10 Categories</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10'!$B$3</c:f>
              <c:strCache>
                <c:ptCount val="1"/>
                <c:pt idx="0">
                  <c:v>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10'!$B$3</c:f>
              <c:strCache>
                <c:ptCount val="10"/>
                <c:pt idx="0">
                  <c:v>Beverages</c:v>
                </c:pt>
                <c:pt idx="1">
                  <c:v>Candy</c:v>
                </c:pt>
                <c:pt idx="2">
                  <c:v>Canned Fruit &amp; Vegetables</c:v>
                </c:pt>
                <c:pt idx="3">
                  <c:v>Canned Meat</c:v>
                </c:pt>
                <c:pt idx="4">
                  <c:v>Dairy Products</c:v>
                </c:pt>
                <c:pt idx="5">
                  <c:v>Dried Fruit &amp; Nuts</c:v>
                </c:pt>
                <c:pt idx="6">
                  <c:v>Jams, Preserves</c:v>
                </c:pt>
                <c:pt idx="7">
                  <c:v>Pasta</c:v>
                </c:pt>
                <c:pt idx="8">
                  <c:v>Sauces</c:v>
                </c:pt>
                <c:pt idx="9">
                  <c:v>Soups</c:v>
                </c:pt>
              </c:strCache>
            </c:strRef>
          </c:cat>
          <c:val>
            <c:numRef>
              <c:f>'Top 10'!$B$3</c:f>
              <c:numCache>
                <c:formatCode>"$"#,##0_);[Red]\("$"#,##0\)</c:formatCode>
                <c:ptCount val="10"/>
                <c:pt idx="0">
                  <c:v>22636</c:v>
                </c:pt>
                <c:pt idx="1">
                  <c:v>2550</c:v>
                </c:pt>
                <c:pt idx="2">
                  <c:v>1560</c:v>
                </c:pt>
                <c:pt idx="3">
                  <c:v>2208</c:v>
                </c:pt>
                <c:pt idx="4">
                  <c:v>3132</c:v>
                </c:pt>
                <c:pt idx="5">
                  <c:v>3712.5</c:v>
                </c:pt>
                <c:pt idx="6">
                  <c:v>5740</c:v>
                </c:pt>
                <c:pt idx="7">
                  <c:v>1950</c:v>
                </c:pt>
                <c:pt idx="8">
                  <c:v>2600</c:v>
                </c:pt>
                <c:pt idx="9">
                  <c:v>2798.5</c:v>
                </c:pt>
              </c:numCache>
            </c:numRef>
          </c:val>
          <c:extLst>
            <c:ext xmlns:c16="http://schemas.microsoft.com/office/drawing/2014/chart" uri="{C3380CC4-5D6E-409C-BE32-E72D297353CC}">
              <c16:uniqueId val="{00000000-0E3B-44FC-BD3A-9021FA6776CA}"/>
            </c:ext>
          </c:extLst>
        </c:ser>
        <c:dLbls>
          <c:showLegendKey val="0"/>
          <c:showVal val="0"/>
          <c:showCatName val="0"/>
          <c:showSerName val="0"/>
          <c:showPercent val="0"/>
          <c:showBubbleSize val="0"/>
        </c:dLbls>
        <c:gapWidth val="75"/>
        <c:overlap val="-25"/>
        <c:axId val="807052744"/>
        <c:axId val="807053400"/>
      </c:barChart>
      <c:lineChart>
        <c:grouping val="standard"/>
        <c:varyColors val="0"/>
        <c:ser>
          <c:idx val="1"/>
          <c:order val="1"/>
          <c:tx>
            <c:strRef>
              <c:f>'Top 10'!$B$3</c:f>
              <c:strCache>
                <c:ptCount val="1"/>
                <c:pt idx="0">
                  <c:v>% of 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'Top 10'!$B$3</c:f>
              <c:strCache>
                <c:ptCount val="10"/>
                <c:pt idx="0">
                  <c:v>Beverages</c:v>
                </c:pt>
                <c:pt idx="1">
                  <c:v>Candy</c:v>
                </c:pt>
                <c:pt idx="2">
                  <c:v>Canned Fruit &amp; Vegetables</c:v>
                </c:pt>
                <c:pt idx="3">
                  <c:v>Canned Meat</c:v>
                </c:pt>
                <c:pt idx="4">
                  <c:v>Dairy Products</c:v>
                </c:pt>
                <c:pt idx="5">
                  <c:v>Dried Fruit &amp; Nuts</c:v>
                </c:pt>
                <c:pt idx="6">
                  <c:v>Jams, Preserves</c:v>
                </c:pt>
                <c:pt idx="7">
                  <c:v>Pasta</c:v>
                </c:pt>
                <c:pt idx="8">
                  <c:v>Sauces</c:v>
                </c:pt>
                <c:pt idx="9">
                  <c:v>Soups</c:v>
                </c:pt>
              </c:strCache>
            </c:strRef>
          </c:cat>
          <c:val>
            <c:numRef>
              <c:f>'Top 10'!$B$3</c:f>
              <c:numCache>
                <c:formatCode>0.0%</c:formatCode>
                <c:ptCount val="10"/>
                <c:pt idx="0">
                  <c:v>0.46302698058788633</c:v>
                </c:pt>
                <c:pt idx="1">
                  <c:v>5.2161106224558676E-2</c:v>
                </c:pt>
                <c:pt idx="2">
                  <c:v>3.191032380796531E-2</c:v>
                </c:pt>
                <c:pt idx="3">
                  <c:v>4.5165381389735512E-2</c:v>
                </c:pt>
                <c:pt idx="4">
                  <c:v>6.4066111645222662E-2</c:v>
                </c:pt>
                <c:pt idx="5">
                  <c:v>7.5940434062225129E-2</c:v>
                </c:pt>
                <c:pt idx="6">
                  <c:v>0.11741362734469286</c:v>
                </c:pt>
                <c:pt idx="7">
                  <c:v>3.9887904759956634E-2</c:v>
                </c:pt>
                <c:pt idx="8">
                  <c:v>5.3183873013275512E-2</c:v>
                </c:pt>
                <c:pt idx="9">
                  <c:v>5.7244257164481352E-2</c:v>
                </c:pt>
              </c:numCache>
            </c:numRef>
          </c:val>
          <c:smooth val="0"/>
          <c:extLst>
            <c:ext xmlns:c16="http://schemas.microsoft.com/office/drawing/2014/chart" uri="{C3380CC4-5D6E-409C-BE32-E72D297353CC}">
              <c16:uniqueId val="{00000001-0E3B-44FC-BD3A-9021FA6776CA}"/>
            </c:ext>
          </c:extLst>
        </c:ser>
        <c:dLbls>
          <c:showLegendKey val="0"/>
          <c:showVal val="0"/>
          <c:showCatName val="0"/>
          <c:showSerName val="0"/>
          <c:showPercent val="0"/>
          <c:showBubbleSize val="0"/>
        </c:dLbls>
        <c:marker val="1"/>
        <c:smooth val="0"/>
        <c:axId val="821790432"/>
        <c:axId val="821786496"/>
      </c:lineChart>
      <c:catAx>
        <c:axId val="807052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053400"/>
        <c:crosses val="autoZero"/>
        <c:auto val="1"/>
        <c:lblAlgn val="ctr"/>
        <c:lblOffset val="100"/>
        <c:noMultiLvlLbl val="0"/>
      </c:catAx>
      <c:valAx>
        <c:axId val="807053400"/>
        <c:scaling>
          <c:orientation val="minMax"/>
        </c:scaling>
        <c:delete val="0"/>
        <c:axPos val="l"/>
        <c:majorGridlines>
          <c:spPr>
            <a:ln w="9525" cap="flat" cmpd="sng" algn="ctr">
              <a:solidFill>
                <a:schemeClr val="lt1">
                  <a:lumMod val="95000"/>
                  <a:alpha val="10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052744"/>
        <c:crosses val="autoZero"/>
        <c:crossBetween val="between"/>
      </c:valAx>
      <c:valAx>
        <c:axId val="821786496"/>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1790432"/>
        <c:crosses val="max"/>
        <c:crossBetween val="between"/>
      </c:valAx>
      <c:catAx>
        <c:axId val="821790432"/>
        <c:scaling>
          <c:orientation val="minMax"/>
        </c:scaling>
        <c:delete val="1"/>
        <c:axPos val="b"/>
        <c:numFmt formatCode="General" sourceLinked="1"/>
        <c:majorTickMark val="none"/>
        <c:minorTickMark val="none"/>
        <c:tickLblPos val="nextTo"/>
        <c:crossAx val="8217864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[dashbord.xlsx]Top 10!pt_Top10_Products</c:name>
    <c:fmtId val="8"/>
  </c:pivotSource>
  <c:chart>
    <c:title>
      <c:tx>
        <c:strRef>
          <c:f>'Top 10'!$F$3</c:f>
          <c:strCache>
            <c:ptCount val="1"/>
            <c:pt idx="0">
              <c:v>Top 10 Products</c:v>
            </c:pt>
          </c:strCache>
        </c:strRef>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10'!$F$3</c:f>
              <c:strCache>
                <c:ptCount val="1"/>
                <c:pt idx="0">
                  <c:v>Total Sales</c:v>
                </c:pt>
              </c:strCache>
            </c:strRef>
          </c:tx>
          <c:spPr>
            <a:solidFill>
              <a:schemeClr val="accent1"/>
            </a:solidFill>
            <a:ln>
              <a:noFill/>
            </a:ln>
            <a:effectLst/>
          </c:spPr>
          <c:invertIfNegative val="0"/>
          <c:cat>
            <c:strRef>
              <c:f>'Top 10'!$F$3</c:f>
              <c:strCache>
                <c:ptCount val="10"/>
                <c:pt idx="0">
                  <c:v>Coffee</c:v>
                </c:pt>
                <c:pt idx="1">
                  <c:v>Beer</c:v>
                </c:pt>
                <c:pt idx="2">
                  <c:v>Marmalade</c:v>
                </c:pt>
                <c:pt idx="3">
                  <c:v>Mozzarella</c:v>
                </c:pt>
                <c:pt idx="4">
                  <c:v>Clam Chowder</c:v>
                </c:pt>
                <c:pt idx="5">
                  <c:v>Curry Sauce</c:v>
                </c:pt>
                <c:pt idx="6">
                  <c:v>Chocolate</c:v>
                </c:pt>
                <c:pt idx="7">
                  <c:v>Boysenberry Spread</c:v>
                </c:pt>
                <c:pt idx="8">
                  <c:v>Crab Meat</c:v>
                </c:pt>
                <c:pt idx="9">
                  <c:v>Dried Apples</c:v>
                </c:pt>
              </c:strCache>
            </c:strRef>
          </c:cat>
          <c:val>
            <c:numRef>
              <c:f>'Top 10'!$F$3</c:f>
              <c:numCache>
                <c:formatCode>"$"#,##0_);[Red]\("$"#,##0\)</c:formatCode>
                <c:ptCount val="10"/>
                <c:pt idx="0">
                  <c:v>14950</c:v>
                </c:pt>
                <c:pt idx="1">
                  <c:v>6818</c:v>
                </c:pt>
                <c:pt idx="2">
                  <c:v>3240</c:v>
                </c:pt>
                <c:pt idx="3">
                  <c:v>3132</c:v>
                </c:pt>
                <c:pt idx="4">
                  <c:v>2798.5</c:v>
                </c:pt>
                <c:pt idx="5">
                  <c:v>2600</c:v>
                </c:pt>
                <c:pt idx="6">
                  <c:v>2550</c:v>
                </c:pt>
                <c:pt idx="7">
                  <c:v>2500</c:v>
                </c:pt>
                <c:pt idx="8">
                  <c:v>2208</c:v>
                </c:pt>
                <c:pt idx="9">
                  <c:v>2120</c:v>
                </c:pt>
              </c:numCache>
            </c:numRef>
          </c:val>
          <c:extLst>
            <c:ext xmlns:c16="http://schemas.microsoft.com/office/drawing/2014/chart" uri="{C3380CC4-5D6E-409C-BE32-E72D297353CC}">
              <c16:uniqueId val="{00000000-8117-4565-9CEE-5C04D57435C1}"/>
            </c:ext>
          </c:extLst>
        </c:ser>
        <c:dLbls>
          <c:showLegendKey val="0"/>
          <c:showVal val="0"/>
          <c:showCatName val="0"/>
          <c:showSerName val="0"/>
          <c:showPercent val="0"/>
          <c:showBubbleSize val="0"/>
        </c:dLbls>
        <c:gapWidth val="269"/>
        <c:overlap val="-25"/>
        <c:axId val="834898800"/>
        <c:axId val="834903720"/>
      </c:barChart>
      <c:lineChart>
        <c:grouping val="standard"/>
        <c:varyColors val="0"/>
        <c:ser>
          <c:idx val="1"/>
          <c:order val="1"/>
          <c:tx>
            <c:strRef>
              <c:f>'Top 10'!$F$3</c:f>
              <c:strCache>
                <c:ptCount val="1"/>
                <c:pt idx="0">
                  <c:v>% of Total</c:v>
                </c:pt>
              </c:strCache>
            </c:strRef>
          </c:tx>
          <c:spPr>
            <a:ln w="38100" cap="rnd">
              <a:solidFill>
                <a:schemeClr val="accent2"/>
              </a:solidFill>
              <a:round/>
            </a:ln>
            <a:effectLst/>
          </c:spPr>
          <c:marker>
            <c:symbol val="circle"/>
            <c:size val="8"/>
            <c:spPr>
              <a:solidFill>
                <a:schemeClr val="accent2"/>
              </a:solidFill>
              <a:ln>
                <a:noFill/>
              </a:ln>
              <a:effectLst/>
            </c:spPr>
          </c:marker>
          <c:cat>
            <c:strRef>
              <c:f>'Top 10'!$F$3</c:f>
              <c:strCache>
                <c:ptCount val="10"/>
                <c:pt idx="0">
                  <c:v>Coffee</c:v>
                </c:pt>
                <c:pt idx="1">
                  <c:v>Beer</c:v>
                </c:pt>
                <c:pt idx="2">
                  <c:v>Marmalade</c:v>
                </c:pt>
                <c:pt idx="3">
                  <c:v>Mozzarella</c:v>
                </c:pt>
                <c:pt idx="4">
                  <c:v>Clam Chowder</c:v>
                </c:pt>
                <c:pt idx="5">
                  <c:v>Curry Sauce</c:v>
                </c:pt>
                <c:pt idx="6">
                  <c:v>Chocolate</c:v>
                </c:pt>
                <c:pt idx="7">
                  <c:v>Boysenberry Spread</c:v>
                </c:pt>
                <c:pt idx="8">
                  <c:v>Crab Meat</c:v>
                </c:pt>
                <c:pt idx="9">
                  <c:v>Dried Apples</c:v>
                </c:pt>
              </c:strCache>
            </c:strRef>
          </c:cat>
          <c:val>
            <c:numRef>
              <c:f>'Top 10'!$F$3</c:f>
              <c:numCache>
                <c:formatCode>0.0%</c:formatCode>
                <c:ptCount val="10"/>
                <c:pt idx="0">
                  <c:v>0.34835086738200927</c:v>
                </c:pt>
                <c:pt idx="1">
                  <c:v>0.15886663637528689</c:v>
                </c:pt>
                <c:pt idx="2">
                  <c:v>7.5495438817238122E-2</c:v>
                </c:pt>
                <c:pt idx="3">
                  <c:v>7.2978924189996852E-2</c:v>
                </c:pt>
                <c:pt idx="4">
                  <c:v>6.5208020225321267E-2</c:v>
                </c:pt>
                <c:pt idx="5">
                  <c:v>6.0582759544697259E-2</c:v>
                </c:pt>
                <c:pt idx="6">
                  <c:v>5.9417706476530004E-2</c:v>
                </c:pt>
                <c:pt idx="7">
                  <c:v>5.8252653408362748E-2</c:v>
                </c:pt>
                <c:pt idx="8">
                  <c:v>5.1448743490265979E-2</c:v>
                </c:pt>
                <c:pt idx="9">
                  <c:v>4.9398250090291612E-2</c:v>
                </c:pt>
              </c:numCache>
            </c:numRef>
          </c:val>
          <c:smooth val="0"/>
          <c:extLst>
            <c:ext xmlns:c16="http://schemas.microsoft.com/office/drawing/2014/chart" uri="{C3380CC4-5D6E-409C-BE32-E72D297353CC}">
              <c16:uniqueId val="{00000001-8117-4565-9CEE-5C04D57435C1}"/>
            </c:ext>
          </c:extLst>
        </c:ser>
        <c:dLbls>
          <c:showLegendKey val="0"/>
          <c:showVal val="0"/>
          <c:showCatName val="0"/>
          <c:showSerName val="0"/>
          <c:showPercent val="0"/>
          <c:showBubbleSize val="0"/>
        </c:dLbls>
        <c:marker val="1"/>
        <c:smooth val="0"/>
        <c:axId val="834897160"/>
        <c:axId val="834896832"/>
      </c:lineChart>
      <c:catAx>
        <c:axId val="834898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34903720"/>
        <c:crosses val="autoZero"/>
        <c:auto val="1"/>
        <c:lblAlgn val="ctr"/>
        <c:lblOffset val="100"/>
        <c:noMultiLvlLbl val="0"/>
      </c:catAx>
      <c:valAx>
        <c:axId val="8349037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898800"/>
        <c:crosses val="autoZero"/>
        <c:crossBetween val="between"/>
      </c:valAx>
      <c:valAx>
        <c:axId val="834896832"/>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897160"/>
        <c:crosses val="max"/>
        <c:crossBetween val="between"/>
      </c:valAx>
      <c:catAx>
        <c:axId val="834897160"/>
        <c:scaling>
          <c:orientation val="minMax"/>
        </c:scaling>
        <c:delete val="1"/>
        <c:axPos val="b"/>
        <c:numFmt formatCode="General" sourceLinked="1"/>
        <c:majorTickMark val="out"/>
        <c:minorTickMark val="none"/>
        <c:tickLblPos val="nextTo"/>
        <c:crossAx val="8348968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[dashbord.xlsx]Top 10!pt_Top10_Customers</c:name>
    <c:fmtId val="3"/>
  </c:pivotSource>
  <c:chart>
    <c:title>
      <c:tx>
        <c:strRef>
          <c:f>'Top 10'!$J$3</c:f>
          <c:strCache>
            <c:ptCount val="1"/>
            <c:pt idx="0">
              <c:v>Top 10 Customers</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10'!$J$3</c:f>
              <c:strCache>
                <c:ptCount val="1"/>
                <c:pt idx="0">
                  <c:v>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10'!$J$3</c:f>
              <c:strCache>
                <c:ptCount val="10"/>
                <c:pt idx="0">
                  <c:v>Company BB</c:v>
                </c:pt>
                <c:pt idx="1">
                  <c:v>Company F</c:v>
                </c:pt>
                <c:pt idx="2">
                  <c:v>Company H</c:v>
                </c:pt>
                <c:pt idx="3">
                  <c:v>Company D</c:v>
                </c:pt>
                <c:pt idx="4">
                  <c:v>Company I</c:v>
                </c:pt>
                <c:pt idx="5">
                  <c:v>Company Z</c:v>
                </c:pt>
                <c:pt idx="6">
                  <c:v>Company CC</c:v>
                </c:pt>
                <c:pt idx="7">
                  <c:v>Company C</c:v>
                </c:pt>
                <c:pt idx="8">
                  <c:v>Company AA</c:v>
                </c:pt>
                <c:pt idx="9">
                  <c:v>Company J</c:v>
                </c:pt>
              </c:strCache>
            </c:strRef>
          </c:cat>
          <c:val>
            <c:numRef>
              <c:f>'Top 10'!$J$3</c:f>
              <c:numCache>
                <c:formatCode>"$"#,##0_);[Red]\("$"#,##0\)</c:formatCode>
                <c:ptCount val="10"/>
                <c:pt idx="0">
                  <c:v>15432.5</c:v>
                </c:pt>
                <c:pt idx="1">
                  <c:v>8007.5</c:v>
                </c:pt>
                <c:pt idx="2">
                  <c:v>4683</c:v>
                </c:pt>
                <c:pt idx="3">
                  <c:v>4569</c:v>
                </c:pt>
                <c:pt idx="4">
                  <c:v>3786.5</c:v>
                </c:pt>
                <c:pt idx="5">
                  <c:v>3625.25</c:v>
                </c:pt>
                <c:pt idx="6">
                  <c:v>2905.5</c:v>
                </c:pt>
                <c:pt idx="7">
                  <c:v>2550</c:v>
                </c:pt>
                <c:pt idx="8">
                  <c:v>1505</c:v>
                </c:pt>
                <c:pt idx="9">
                  <c:v>1412.5</c:v>
                </c:pt>
              </c:numCache>
            </c:numRef>
          </c:val>
          <c:extLst>
            <c:ext xmlns:c16="http://schemas.microsoft.com/office/drawing/2014/chart" uri="{C3380CC4-5D6E-409C-BE32-E72D297353CC}">
              <c16:uniqueId val="{00000000-E7CE-4FF3-8DDC-3463465B69B1}"/>
            </c:ext>
          </c:extLst>
        </c:ser>
        <c:dLbls>
          <c:showLegendKey val="0"/>
          <c:showVal val="0"/>
          <c:showCatName val="0"/>
          <c:showSerName val="0"/>
          <c:showPercent val="0"/>
          <c:showBubbleSize val="0"/>
        </c:dLbls>
        <c:gapWidth val="75"/>
        <c:overlap val="-25"/>
        <c:axId val="818088904"/>
        <c:axId val="818098744"/>
      </c:barChart>
      <c:lineChart>
        <c:grouping val="standard"/>
        <c:varyColors val="0"/>
        <c:ser>
          <c:idx val="1"/>
          <c:order val="1"/>
          <c:tx>
            <c:strRef>
              <c:f>'Top 10'!$J$3</c:f>
              <c:strCache>
                <c:ptCount val="1"/>
                <c:pt idx="0">
                  <c:v>% of 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'Top 10'!$J$3</c:f>
              <c:strCache>
                <c:ptCount val="10"/>
                <c:pt idx="0">
                  <c:v>Company BB</c:v>
                </c:pt>
                <c:pt idx="1">
                  <c:v>Company F</c:v>
                </c:pt>
                <c:pt idx="2">
                  <c:v>Company H</c:v>
                </c:pt>
                <c:pt idx="3">
                  <c:v>Company D</c:v>
                </c:pt>
                <c:pt idx="4">
                  <c:v>Company I</c:v>
                </c:pt>
                <c:pt idx="5">
                  <c:v>Company Z</c:v>
                </c:pt>
                <c:pt idx="6">
                  <c:v>Company CC</c:v>
                </c:pt>
                <c:pt idx="7">
                  <c:v>Company C</c:v>
                </c:pt>
                <c:pt idx="8">
                  <c:v>Company AA</c:v>
                </c:pt>
                <c:pt idx="9">
                  <c:v>Company J</c:v>
                </c:pt>
              </c:strCache>
            </c:strRef>
          </c:cat>
          <c:val>
            <c:numRef>
              <c:f>'Top 10'!$J$3</c:f>
              <c:numCache>
                <c:formatCode>0.0%</c:formatCode>
                <c:ptCount val="10"/>
                <c:pt idx="0">
                  <c:v>0.31834848664566001</c:v>
                </c:pt>
                <c:pt idx="1">
                  <c:v>0.16518227810238928</c:v>
                </c:pt>
                <c:pt idx="2">
                  <c:v>9.6603010721634602E-2</c:v>
                </c:pt>
                <c:pt idx="3">
                  <c:v>9.4251367923798526E-2</c:v>
                </c:pt>
                <c:pt idx="4">
                  <c:v>7.8109609245669315E-2</c:v>
                </c:pt>
                <c:pt idx="5">
                  <c:v>7.4783272393466965E-2</c:v>
                </c:pt>
                <c:pt idx="6">
                  <c:v>5.9935948676427361E-2</c:v>
                </c:pt>
                <c:pt idx="7">
                  <c:v>5.260253626738591E-2</c:v>
                </c:pt>
                <c:pt idx="8">
                  <c:v>3.1045810620555215E-2</c:v>
                </c:pt>
                <c:pt idx="9">
                  <c:v>2.9137679403012786E-2</c:v>
                </c:pt>
              </c:numCache>
            </c:numRef>
          </c:val>
          <c:smooth val="0"/>
          <c:extLst>
            <c:ext xmlns:c16="http://schemas.microsoft.com/office/drawing/2014/chart" uri="{C3380CC4-5D6E-409C-BE32-E72D297353CC}">
              <c16:uniqueId val="{00000001-E7CE-4FF3-8DDC-3463465B69B1}"/>
            </c:ext>
          </c:extLst>
        </c:ser>
        <c:dLbls>
          <c:showLegendKey val="0"/>
          <c:showVal val="0"/>
          <c:showCatName val="0"/>
          <c:showSerName val="0"/>
          <c:showPercent val="0"/>
          <c:showBubbleSize val="0"/>
        </c:dLbls>
        <c:marker val="1"/>
        <c:smooth val="0"/>
        <c:axId val="732642096"/>
        <c:axId val="732641112"/>
      </c:lineChart>
      <c:catAx>
        <c:axId val="818088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8098744"/>
        <c:crosses val="autoZero"/>
        <c:auto val="1"/>
        <c:lblAlgn val="ctr"/>
        <c:lblOffset val="100"/>
        <c:noMultiLvlLbl val="0"/>
      </c:catAx>
      <c:valAx>
        <c:axId val="818098744"/>
        <c:scaling>
          <c:orientation val="minMax"/>
        </c:scaling>
        <c:delete val="0"/>
        <c:axPos val="l"/>
        <c:majorGridlines>
          <c:spPr>
            <a:ln w="9525" cap="flat" cmpd="sng" algn="ctr">
              <a:solidFill>
                <a:schemeClr val="lt1">
                  <a:lumMod val="95000"/>
                  <a:alpha val="10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8088904"/>
        <c:crosses val="autoZero"/>
        <c:crossBetween val="between"/>
      </c:valAx>
      <c:valAx>
        <c:axId val="732641112"/>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2642096"/>
        <c:crosses val="max"/>
        <c:crossBetween val="between"/>
      </c:valAx>
      <c:catAx>
        <c:axId val="732642096"/>
        <c:scaling>
          <c:orientation val="minMax"/>
        </c:scaling>
        <c:delete val="1"/>
        <c:axPos val="b"/>
        <c:numFmt formatCode="General" sourceLinked="1"/>
        <c:majorTickMark val="none"/>
        <c:minorTickMark val="none"/>
        <c:tickLblPos val="nextTo"/>
        <c:crossAx val="7326411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[dashbord.xlsx]Top 10!pt_Top10_SalesReps</c:name>
    <c:fmtId val="3"/>
  </c:pivotSource>
  <c:chart>
    <c:title>
      <c:tx>
        <c:strRef>
          <c:f>'Top 10'!$N$3</c:f>
          <c:strCache>
            <c:ptCount val="1"/>
            <c:pt idx="0">
              <c:v>Top Sales Reps</c:v>
            </c:pt>
          </c:strCache>
        </c:strRef>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10'!$N$3</c:f>
              <c:strCache>
                <c:ptCount val="1"/>
                <c:pt idx="0">
                  <c:v>Total Sales</c:v>
                </c:pt>
              </c:strCache>
            </c:strRef>
          </c:tx>
          <c:spPr>
            <a:solidFill>
              <a:schemeClr val="accent1"/>
            </a:solidFill>
            <a:ln>
              <a:noFill/>
            </a:ln>
            <a:effectLst/>
          </c:spPr>
          <c:invertIfNegative val="0"/>
          <c:cat>
            <c:strRef>
              <c:f>'Top 10'!$N$3</c:f>
              <c:strCache>
                <c:ptCount val="8"/>
                <c:pt idx="0">
                  <c:v>Anne Hellung-Larsen</c:v>
                </c:pt>
                <c:pt idx="1">
                  <c:v>Nancy Freehafer</c:v>
                </c:pt>
                <c:pt idx="2">
                  <c:v>Michael Neipper</c:v>
                </c:pt>
                <c:pt idx="3">
                  <c:v>Mariya Sergienko</c:v>
                </c:pt>
                <c:pt idx="4">
                  <c:v>Jan Kotas</c:v>
                </c:pt>
                <c:pt idx="5">
                  <c:v>Robert Zare</c:v>
                </c:pt>
                <c:pt idx="6">
                  <c:v>Andrew Cencini</c:v>
                </c:pt>
                <c:pt idx="7">
                  <c:v>Laura Giussani</c:v>
                </c:pt>
              </c:strCache>
            </c:strRef>
          </c:cat>
          <c:val>
            <c:numRef>
              <c:f>'Top 10'!$N$3</c:f>
              <c:numCache>
                <c:formatCode>"$"#,##0_);[Red]\("$"#,##0\)</c:formatCode>
                <c:ptCount val="8"/>
                <c:pt idx="0">
                  <c:v>19974.25</c:v>
                </c:pt>
                <c:pt idx="1">
                  <c:v>6561</c:v>
                </c:pt>
                <c:pt idx="2">
                  <c:v>6378</c:v>
                </c:pt>
                <c:pt idx="3">
                  <c:v>6278</c:v>
                </c:pt>
                <c:pt idx="4">
                  <c:v>5787.5</c:v>
                </c:pt>
                <c:pt idx="5">
                  <c:v>3786.5</c:v>
                </c:pt>
                <c:pt idx="6">
                  <c:v>2617.5</c:v>
                </c:pt>
                <c:pt idx="7">
                  <c:v>680</c:v>
                </c:pt>
              </c:numCache>
            </c:numRef>
          </c:val>
          <c:extLst>
            <c:ext xmlns:c16="http://schemas.microsoft.com/office/drawing/2014/chart" uri="{C3380CC4-5D6E-409C-BE32-E72D297353CC}">
              <c16:uniqueId val="{00000000-590E-43F8-9345-84B86863AEC0}"/>
            </c:ext>
          </c:extLst>
        </c:ser>
        <c:dLbls>
          <c:showLegendKey val="0"/>
          <c:showVal val="0"/>
          <c:showCatName val="0"/>
          <c:showSerName val="0"/>
          <c:showPercent val="0"/>
          <c:showBubbleSize val="0"/>
        </c:dLbls>
        <c:gapWidth val="269"/>
        <c:overlap val="-25"/>
        <c:axId val="806876728"/>
        <c:axId val="806875416"/>
      </c:barChart>
      <c:lineChart>
        <c:grouping val="standard"/>
        <c:varyColors val="0"/>
        <c:ser>
          <c:idx val="1"/>
          <c:order val="1"/>
          <c:tx>
            <c:strRef>
              <c:f>'Top 10'!$N$3</c:f>
              <c:strCache>
                <c:ptCount val="1"/>
                <c:pt idx="0">
                  <c:v>% of Total</c:v>
                </c:pt>
              </c:strCache>
            </c:strRef>
          </c:tx>
          <c:spPr>
            <a:ln w="38100" cap="rnd">
              <a:solidFill>
                <a:schemeClr val="accent2"/>
              </a:solidFill>
              <a:round/>
            </a:ln>
            <a:effectLst/>
          </c:spPr>
          <c:marker>
            <c:symbol val="circle"/>
            <c:size val="8"/>
            <c:spPr>
              <a:solidFill>
                <a:schemeClr val="accent2"/>
              </a:solidFill>
              <a:ln>
                <a:noFill/>
              </a:ln>
              <a:effectLst/>
            </c:spPr>
          </c:marker>
          <c:cat>
            <c:strRef>
              <c:f>'Top 10'!$N$3</c:f>
              <c:strCache>
                <c:ptCount val="8"/>
                <c:pt idx="0">
                  <c:v>Anne Hellung-Larsen</c:v>
                </c:pt>
                <c:pt idx="1">
                  <c:v>Nancy Freehafer</c:v>
                </c:pt>
                <c:pt idx="2">
                  <c:v>Michael Neipper</c:v>
                </c:pt>
                <c:pt idx="3">
                  <c:v>Mariya Sergienko</c:v>
                </c:pt>
                <c:pt idx="4">
                  <c:v>Jan Kotas</c:v>
                </c:pt>
                <c:pt idx="5">
                  <c:v>Robert Zare</c:v>
                </c:pt>
                <c:pt idx="6">
                  <c:v>Andrew Cencini</c:v>
                </c:pt>
                <c:pt idx="7">
                  <c:v>Laura Giussani</c:v>
                </c:pt>
              </c:strCache>
            </c:strRef>
          </c:cat>
          <c:val>
            <c:numRef>
              <c:f>'Top 10'!$N$3</c:f>
              <c:numCache>
                <c:formatCode>0.0%</c:formatCode>
                <c:ptCount val="8"/>
                <c:pt idx="0">
                  <c:v>0.38365722133387115</c:v>
                </c:pt>
                <c:pt idx="1">
                  <c:v>0.12602100350058343</c:v>
                </c:pt>
                <c:pt idx="2">
                  <c:v>0.12250601437688174</c:v>
                </c:pt>
                <c:pt idx="3">
                  <c:v>0.12058525529289175</c:v>
                </c:pt>
                <c:pt idx="4">
                  <c:v>0.11116393198592084</c:v>
                </c:pt>
                <c:pt idx="5">
                  <c:v>7.2729542715281079E-2</c:v>
                </c:pt>
                <c:pt idx="6">
                  <c:v>5.0275869023438065E-2</c:v>
                </c:pt>
                <c:pt idx="7">
                  <c:v>1.3061161771131952E-2</c:v>
                </c:pt>
              </c:numCache>
            </c:numRef>
          </c:val>
          <c:smooth val="0"/>
          <c:extLst>
            <c:ext xmlns:c16="http://schemas.microsoft.com/office/drawing/2014/chart" uri="{C3380CC4-5D6E-409C-BE32-E72D297353CC}">
              <c16:uniqueId val="{00000001-590E-43F8-9345-84B86863AEC0}"/>
            </c:ext>
          </c:extLst>
        </c:ser>
        <c:dLbls>
          <c:showLegendKey val="0"/>
          <c:showVal val="0"/>
          <c:showCatName val="0"/>
          <c:showSerName val="0"/>
          <c:showPercent val="0"/>
          <c:showBubbleSize val="0"/>
        </c:dLbls>
        <c:marker val="1"/>
        <c:smooth val="0"/>
        <c:axId val="806869840"/>
        <c:axId val="806863936"/>
      </c:lineChart>
      <c:catAx>
        <c:axId val="806876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06875416"/>
        <c:crosses val="autoZero"/>
        <c:auto val="1"/>
        <c:lblAlgn val="ctr"/>
        <c:lblOffset val="100"/>
        <c:noMultiLvlLbl val="0"/>
      </c:catAx>
      <c:valAx>
        <c:axId val="8068754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876728"/>
        <c:crosses val="autoZero"/>
        <c:crossBetween val="between"/>
      </c:valAx>
      <c:valAx>
        <c:axId val="806863936"/>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869840"/>
        <c:crosses val="max"/>
        <c:crossBetween val="between"/>
      </c:valAx>
      <c:catAx>
        <c:axId val="806869840"/>
        <c:scaling>
          <c:orientation val="minMax"/>
        </c:scaling>
        <c:delete val="1"/>
        <c:axPos val="b"/>
        <c:numFmt formatCode="General" sourceLinked="1"/>
        <c:majorTickMark val="out"/>
        <c:minorTickMark val="none"/>
        <c:tickLblPos val="nextTo"/>
        <c:crossAx val="8068639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[dashbord.xlsx]Create PivotCharts!pt_3b</c:name>
    <c:fmtId val="0"/>
  </c:pivotSource>
  <c:chart>
    <c:title>
      <c:tx>
        <c:strRef>
          <c:f>'Create PivotCharts'!$E$3</c:f>
          <c:strCache>
            <c:ptCount val="1"/>
            <c:pt idx="0">
              <c:v> Product</c:v>
            </c:pt>
          </c:strCache>
        </c:strRef>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'Create PivotCharts'!$E$3</c:f>
              <c:strCache>
                <c:ptCount val="1"/>
                <c:pt idx="0">
                  <c:v> Sales</c:v>
                </c:pt>
              </c:strCache>
            </c:strRef>
          </c:tx>
          <c:spPr>
            <a:solidFill>
              <a:schemeClr val="accent1"/>
            </a:solidFill>
            <a:ln>
              <a:noFill/>
            </a:ln>
            <a:effectLst/>
          </c:spPr>
          <c:invertIfNegative val="0"/>
          <c:cat>
            <c:strRef>
              <c:f>'Create PivotCharts'!$E$3</c:f>
              <c:strCache>
                <c:ptCount val="10"/>
                <c:pt idx="0">
                  <c:v>Beer</c:v>
                </c:pt>
                <c:pt idx="1">
                  <c:v>Boysenberry Spread</c:v>
                </c:pt>
                <c:pt idx="2">
                  <c:v>Chocolate</c:v>
                </c:pt>
                <c:pt idx="3">
                  <c:v>Clam Chowder</c:v>
                </c:pt>
                <c:pt idx="4">
                  <c:v>Coffee</c:v>
                </c:pt>
                <c:pt idx="5">
                  <c:v>Crab Meat</c:v>
                </c:pt>
                <c:pt idx="6">
                  <c:v>Curry Sauce</c:v>
                </c:pt>
                <c:pt idx="7">
                  <c:v>Dried Apples</c:v>
                </c:pt>
                <c:pt idx="8">
                  <c:v>Marmalade</c:v>
                </c:pt>
                <c:pt idx="9">
                  <c:v>Mozzarella</c:v>
                </c:pt>
              </c:strCache>
            </c:strRef>
          </c:cat>
          <c:val>
            <c:numRef>
              <c:f>'Create PivotCharts'!$E$3</c:f>
              <c:numCache>
                <c:formatCode>"$"#,##0_);[Red]\("$"#,##0\)</c:formatCode>
                <c:ptCount val="10"/>
                <c:pt idx="0">
                  <c:v>6818</c:v>
                </c:pt>
                <c:pt idx="1">
                  <c:v>2500</c:v>
                </c:pt>
                <c:pt idx="2">
                  <c:v>2550</c:v>
                </c:pt>
                <c:pt idx="3">
                  <c:v>2798.5</c:v>
                </c:pt>
                <c:pt idx="4">
                  <c:v>14950</c:v>
                </c:pt>
                <c:pt idx="5">
                  <c:v>2208</c:v>
                </c:pt>
                <c:pt idx="6">
                  <c:v>2600</c:v>
                </c:pt>
                <c:pt idx="7">
                  <c:v>2120</c:v>
                </c:pt>
                <c:pt idx="8">
                  <c:v>3240</c:v>
                </c:pt>
                <c:pt idx="9">
                  <c:v>3132</c:v>
                </c:pt>
              </c:numCache>
            </c:numRef>
          </c:val>
          <c:extLst>
            <c:ext xmlns:c16="http://schemas.microsoft.com/office/drawing/2014/chart" uri="{C3380CC4-5D6E-409C-BE32-E72D297353CC}">
              <c16:uniqueId val="{00000000-EC6F-4BE2-8363-809F36C5BB80}"/>
            </c:ext>
          </c:extLst>
        </c:ser>
        <c:dLbls>
          <c:showLegendKey val="0"/>
          <c:showVal val="0"/>
          <c:showCatName val="0"/>
          <c:showSerName val="0"/>
          <c:showPercent val="0"/>
          <c:showBubbleSize val="0"/>
        </c:dLbls>
        <c:gapWidth val="269"/>
        <c:overlap val="-25"/>
        <c:axId val="844337688"/>
        <c:axId val="844338016"/>
      </c:barChart>
      <c:lineChart>
        <c:grouping val="standard"/>
        <c:varyColors val="0"/>
        <c:ser>
          <c:idx val="1"/>
          <c:order val="1"/>
          <c:tx>
            <c:strRef>
              <c:f>'Create PivotCharts'!$E$3</c:f>
              <c:strCache>
                <c:ptCount val="1"/>
                <c:pt idx="0">
                  <c:v>% Total</c:v>
                </c:pt>
              </c:strCache>
            </c:strRef>
          </c:tx>
          <c:spPr>
            <a:ln w="38100" cap="rnd">
              <a:solidFill>
                <a:schemeClr val="accent2"/>
              </a:solidFill>
              <a:round/>
            </a:ln>
            <a:effectLst/>
          </c:spPr>
          <c:marker>
            <c:symbol val="circle"/>
            <c:size val="8"/>
            <c:spPr>
              <a:solidFill>
                <a:schemeClr val="accent2"/>
              </a:solidFill>
              <a:ln>
                <a:noFill/>
              </a:ln>
              <a:effectLst/>
            </c:spPr>
          </c:marker>
          <c:cat>
            <c:strRef>
              <c:f>'Create PivotCharts'!$E$3</c:f>
              <c:strCache>
                <c:ptCount val="10"/>
                <c:pt idx="0">
                  <c:v>Beer</c:v>
                </c:pt>
                <c:pt idx="1">
                  <c:v>Boysenberry Spread</c:v>
                </c:pt>
                <c:pt idx="2">
                  <c:v>Chocolate</c:v>
                </c:pt>
                <c:pt idx="3">
                  <c:v>Clam Chowder</c:v>
                </c:pt>
                <c:pt idx="4">
                  <c:v>Coffee</c:v>
                </c:pt>
                <c:pt idx="5">
                  <c:v>Crab Meat</c:v>
                </c:pt>
                <c:pt idx="6">
                  <c:v>Curry Sauce</c:v>
                </c:pt>
                <c:pt idx="7">
                  <c:v>Dried Apples</c:v>
                </c:pt>
                <c:pt idx="8">
                  <c:v>Marmalade</c:v>
                </c:pt>
                <c:pt idx="9">
                  <c:v>Mozzarella</c:v>
                </c:pt>
              </c:strCache>
            </c:strRef>
          </c:cat>
          <c:val>
            <c:numRef>
              <c:f>'Create PivotCharts'!$E$3</c:f>
              <c:numCache>
                <c:formatCode>0.00%</c:formatCode>
                <c:ptCount val="10"/>
                <c:pt idx="0">
                  <c:v>0.15886663637528689</c:v>
                </c:pt>
                <c:pt idx="1">
                  <c:v>5.8252653408362748E-2</c:v>
                </c:pt>
                <c:pt idx="2">
                  <c:v>5.9417706476530004E-2</c:v>
                </c:pt>
                <c:pt idx="3">
                  <c:v>6.5208020225321267E-2</c:v>
                </c:pt>
                <c:pt idx="4">
                  <c:v>0.34835086738200927</c:v>
                </c:pt>
                <c:pt idx="5">
                  <c:v>5.1448743490265979E-2</c:v>
                </c:pt>
                <c:pt idx="6">
                  <c:v>6.0582759544697259E-2</c:v>
                </c:pt>
                <c:pt idx="7">
                  <c:v>4.9398250090291612E-2</c:v>
                </c:pt>
                <c:pt idx="8">
                  <c:v>7.5495438817238122E-2</c:v>
                </c:pt>
                <c:pt idx="9">
                  <c:v>7.2978924189996852E-2</c:v>
                </c:pt>
              </c:numCache>
            </c:numRef>
          </c:val>
          <c:smooth val="0"/>
          <c:extLst>
            <c:ext xmlns:c16="http://schemas.microsoft.com/office/drawing/2014/chart" uri="{C3380CC4-5D6E-409C-BE32-E72D297353CC}">
              <c16:uniqueId val="{00000001-EC6F-4BE2-8363-809F36C5BB80}"/>
            </c:ext>
          </c:extLst>
        </c:ser>
        <c:dLbls>
          <c:showLegendKey val="0"/>
          <c:showVal val="0"/>
          <c:showCatName val="0"/>
          <c:showSerName val="0"/>
          <c:showPercent val="0"/>
          <c:showBubbleSize val="0"/>
        </c:dLbls>
        <c:marker val="1"/>
        <c:smooth val="0"/>
        <c:axId val="844341296"/>
        <c:axId val="844341624"/>
      </c:lineChart>
      <c:catAx>
        <c:axId val="844337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44338016"/>
        <c:crosses val="autoZero"/>
        <c:auto val="1"/>
        <c:lblAlgn val="ctr"/>
        <c:lblOffset val="100"/>
        <c:noMultiLvlLbl val="0"/>
      </c:catAx>
      <c:valAx>
        <c:axId val="8443380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37688"/>
        <c:crosses val="autoZero"/>
        <c:crossBetween val="between"/>
      </c:valAx>
      <c:valAx>
        <c:axId val="84434162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41296"/>
        <c:crosses val="max"/>
        <c:crossBetween val="between"/>
      </c:valAx>
      <c:catAx>
        <c:axId val="844341296"/>
        <c:scaling>
          <c:orientation val="minMax"/>
        </c:scaling>
        <c:delete val="1"/>
        <c:axPos val="b"/>
        <c:numFmt formatCode="General" sourceLinked="1"/>
        <c:majorTickMark val="out"/>
        <c:minorTickMark val="none"/>
        <c:tickLblPos val="nextTo"/>
        <c:crossAx val="8443416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[dashbord.xlsx]Create PivotCharts!pt_3c</c:name>
    <c:fmtId val="0"/>
  </c:pivotSource>
  <c:chart>
    <c:title>
      <c:tx>
        <c:strRef>
          <c:f>'Create PivotCharts'!$I$3</c:f>
          <c:strCache>
            <c:ptCount val="1"/>
            <c:pt idx="0">
              <c:v> Company</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'Create PivotCharts'!$I$3</c:f>
              <c:strCache>
                <c:ptCount val="1"/>
                <c:pt idx="0">
                  <c:v>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'Create PivotCharts'!$I$3</c:f>
              <c:strCache>
                <c:ptCount val="14"/>
                <c:pt idx="0">
                  <c:v>Company A</c:v>
                </c:pt>
                <c:pt idx="1">
                  <c:v>Company AA</c:v>
                </c:pt>
                <c:pt idx="2">
                  <c:v>Company BB</c:v>
                </c:pt>
                <c:pt idx="3">
                  <c:v>Company C</c:v>
                </c:pt>
                <c:pt idx="4">
                  <c:v>Company CC</c:v>
                </c:pt>
                <c:pt idx="5">
                  <c:v>Company D</c:v>
                </c:pt>
                <c:pt idx="6">
                  <c:v>Company F</c:v>
                </c:pt>
                <c:pt idx="7">
                  <c:v>Company H</c:v>
                </c:pt>
                <c:pt idx="8">
                  <c:v>Company I</c:v>
                </c:pt>
                <c:pt idx="9">
                  <c:v>Company J</c:v>
                </c:pt>
                <c:pt idx="10">
                  <c:v>Company K</c:v>
                </c:pt>
                <c:pt idx="11">
                  <c:v>Company L</c:v>
                </c:pt>
                <c:pt idx="12">
                  <c:v>Company Y</c:v>
                </c:pt>
                <c:pt idx="13">
                  <c:v>Company Z</c:v>
                </c:pt>
              </c:strCache>
            </c:strRef>
          </c:cat>
          <c:val>
            <c:numRef>
              <c:f>'Create PivotCharts'!$I$3</c:f>
              <c:numCache>
                <c:formatCode>"$"#,##0_);[Red]\("$"#,##0\)</c:formatCode>
                <c:ptCount val="14"/>
                <c:pt idx="0">
                  <c:v>736</c:v>
                </c:pt>
                <c:pt idx="1">
                  <c:v>1505</c:v>
                </c:pt>
                <c:pt idx="2">
                  <c:v>15432.5</c:v>
                </c:pt>
                <c:pt idx="3">
                  <c:v>2550</c:v>
                </c:pt>
                <c:pt idx="4">
                  <c:v>2905.5</c:v>
                </c:pt>
                <c:pt idx="5">
                  <c:v>4569</c:v>
                </c:pt>
                <c:pt idx="6">
                  <c:v>8007.5</c:v>
                </c:pt>
                <c:pt idx="7">
                  <c:v>4683</c:v>
                </c:pt>
                <c:pt idx="8">
                  <c:v>3786.5</c:v>
                </c:pt>
                <c:pt idx="9">
                  <c:v>1412.5</c:v>
                </c:pt>
                <c:pt idx="10">
                  <c:v>800</c:v>
                </c:pt>
                <c:pt idx="11">
                  <c:v>1190</c:v>
                </c:pt>
                <c:pt idx="12">
                  <c:v>860</c:v>
                </c:pt>
                <c:pt idx="13">
                  <c:v>3625.25</c:v>
                </c:pt>
              </c:numCache>
            </c:numRef>
          </c:val>
          <c:extLst>
            <c:ext xmlns:c16="http://schemas.microsoft.com/office/drawing/2014/chart" uri="{C3380CC4-5D6E-409C-BE32-E72D297353CC}">
              <c16:uniqueId val="{00000000-FAD3-431A-8717-1E8283609133}"/>
            </c:ext>
          </c:extLst>
        </c:ser>
        <c:dLbls>
          <c:showLegendKey val="0"/>
          <c:showVal val="0"/>
          <c:showCatName val="0"/>
          <c:showSerName val="0"/>
          <c:showPercent val="0"/>
          <c:showBubbleSize val="0"/>
        </c:dLbls>
        <c:gapWidth val="75"/>
        <c:overlap val="-25"/>
        <c:axId val="842836424"/>
        <c:axId val="842837408"/>
      </c:barChart>
      <c:lineChart>
        <c:grouping val="standard"/>
        <c:varyColors val="0"/>
        <c:ser>
          <c:idx val="1"/>
          <c:order val="1"/>
          <c:tx>
            <c:strRef>
              <c:f>'Create PivotCharts'!$I$3</c:f>
              <c:strCache>
                <c:ptCount val="1"/>
                <c:pt idx="0">
                  <c:v>% 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'Create PivotCharts'!$I$3</c:f>
              <c:strCache>
                <c:ptCount val="14"/>
                <c:pt idx="0">
                  <c:v>Company A</c:v>
                </c:pt>
                <c:pt idx="1">
                  <c:v>Company AA</c:v>
                </c:pt>
                <c:pt idx="2">
                  <c:v>Company BB</c:v>
                </c:pt>
                <c:pt idx="3">
                  <c:v>Company C</c:v>
                </c:pt>
                <c:pt idx="4">
                  <c:v>Company CC</c:v>
                </c:pt>
                <c:pt idx="5">
                  <c:v>Company D</c:v>
                </c:pt>
                <c:pt idx="6">
                  <c:v>Company F</c:v>
                </c:pt>
                <c:pt idx="7">
                  <c:v>Company H</c:v>
                </c:pt>
                <c:pt idx="8">
                  <c:v>Company I</c:v>
                </c:pt>
                <c:pt idx="9">
                  <c:v>Company J</c:v>
                </c:pt>
                <c:pt idx="10">
                  <c:v>Company K</c:v>
                </c:pt>
                <c:pt idx="11">
                  <c:v>Company L</c:v>
                </c:pt>
                <c:pt idx="12">
                  <c:v>Company Y</c:v>
                </c:pt>
                <c:pt idx="13">
                  <c:v>Company Z</c:v>
                </c:pt>
              </c:strCache>
            </c:strRef>
          </c:cat>
          <c:val>
            <c:numRef>
              <c:f>'Create PivotCharts'!$I$3</c:f>
              <c:numCache>
                <c:formatCode>0.00%</c:formatCode>
                <c:ptCount val="14"/>
                <c:pt idx="0">
                  <c:v>1.4136786858166347E-2</c:v>
                </c:pt>
                <c:pt idx="1">
                  <c:v>2.8907424214049394E-2</c:v>
                </c:pt>
                <c:pt idx="2">
                  <c:v>0.29642114563675565</c:v>
                </c:pt>
                <c:pt idx="3">
                  <c:v>4.8979356641744819E-2</c:v>
                </c:pt>
                <c:pt idx="4">
                  <c:v>5.5807655185329243E-2</c:v>
                </c:pt>
                <c:pt idx="5">
                  <c:v>8.7759482547502779E-2</c:v>
                </c:pt>
                <c:pt idx="6">
                  <c:v>0.15380478365049868</c:v>
                </c:pt>
                <c:pt idx="7">
                  <c:v>8.994914790325137E-2</c:v>
                </c:pt>
                <c:pt idx="8">
                  <c:v>7.2729542715281079E-2</c:v>
                </c:pt>
                <c:pt idx="9">
                  <c:v>2.713072206135865E-2</c:v>
                </c:pt>
                <c:pt idx="10">
                  <c:v>1.5366072671919943E-2</c:v>
                </c:pt>
                <c:pt idx="11">
                  <c:v>2.2857033099480915E-2</c:v>
                </c:pt>
                <c:pt idx="12">
                  <c:v>1.6518528122313938E-2</c:v>
                </c:pt>
                <c:pt idx="13">
                  <c:v>6.963231869234722E-2</c:v>
                </c:pt>
              </c:numCache>
            </c:numRef>
          </c:val>
          <c:smooth val="0"/>
          <c:extLst>
            <c:ext xmlns:c16="http://schemas.microsoft.com/office/drawing/2014/chart" uri="{C3380CC4-5D6E-409C-BE32-E72D297353CC}">
              <c16:uniqueId val="{00000001-FAD3-431A-8717-1E8283609133}"/>
            </c:ext>
          </c:extLst>
        </c:ser>
        <c:dLbls>
          <c:showLegendKey val="0"/>
          <c:showVal val="0"/>
          <c:showCatName val="0"/>
          <c:showSerName val="0"/>
          <c:showPercent val="0"/>
          <c:showBubbleSize val="0"/>
        </c:dLbls>
        <c:marker val="1"/>
        <c:smooth val="0"/>
        <c:axId val="842840360"/>
        <c:axId val="842842984"/>
      </c:lineChart>
      <c:catAx>
        <c:axId val="842836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2837408"/>
        <c:crosses val="autoZero"/>
        <c:auto val="1"/>
        <c:lblAlgn val="ctr"/>
        <c:lblOffset val="100"/>
        <c:noMultiLvlLbl val="0"/>
      </c:catAx>
      <c:valAx>
        <c:axId val="8428374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2836424"/>
        <c:crosses val="autoZero"/>
        <c:crossBetween val="between"/>
      </c:valAx>
      <c:valAx>
        <c:axId val="84284298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2840360"/>
        <c:crosses val="max"/>
        <c:crossBetween val="between"/>
      </c:valAx>
      <c:catAx>
        <c:axId val="842840360"/>
        <c:scaling>
          <c:orientation val="minMax"/>
        </c:scaling>
        <c:delete val="1"/>
        <c:axPos val="b"/>
        <c:numFmt formatCode="General" sourceLinked="1"/>
        <c:majorTickMark val="none"/>
        <c:minorTickMark val="none"/>
        <c:tickLblPos val="nextTo"/>
        <c:crossAx val="8428429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[dashbord.xlsx]Create PivotCharts!pt_3d</c:name>
    <c:fmtId val="0"/>
  </c:pivotSource>
  <c:chart>
    <c:title>
      <c:tx>
        <c:strRef>
          <c:f>'Create PivotCharts'!$M$3</c:f>
          <c:strCache>
            <c:ptCount val="1"/>
            <c:pt idx="0">
              <c:v>Sales Rep</c:v>
            </c:pt>
          </c:strCache>
        </c:strRef>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'Create PivotCharts'!$M$3</c:f>
              <c:strCache>
                <c:ptCount val="1"/>
                <c:pt idx="0">
                  <c:v> Sales</c:v>
                </c:pt>
              </c:strCache>
            </c:strRef>
          </c:tx>
          <c:spPr>
            <a:solidFill>
              <a:schemeClr val="accent1"/>
            </a:solidFill>
            <a:ln>
              <a:noFill/>
            </a:ln>
            <a:effectLst/>
          </c:spPr>
          <c:invertIfNegative val="0"/>
          <c:cat>
            <c:strRef>
              <c:f>'Create PivotCharts'!$M$3</c:f>
              <c:strCache>
                <c:ptCount val="8"/>
                <c:pt idx="0">
                  <c:v>Andrew Cencini</c:v>
                </c:pt>
                <c:pt idx="1">
                  <c:v>Anne Hellung-Larsen</c:v>
                </c:pt>
                <c:pt idx="2">
                  <c:v>Jan Kotas</c:v>
                </c:pt>
                <c:pt idx="3">
                  <c:v>Laura Giussani</c:v>
                </c:pt>
                <c:pt idx="4">
                  <c:v>Mariya Sergienko</c:v>
                </c:pt>
                <c:pt idx="5">
                  <c:v>Michael Neipper</c:v>
                </c:pt>
                <c:pt idx="6">
                  <c:v>Nancy Freehafer</c:v>
                </c:pt>
                <c:pt idx="7">
                  <c:v>Robert Zare</c:v>
                </c:pt>
              </c:strCache>
            </c:strRef>
          </c:cat>
          <c:val>
            <c:numRef>
              <c:f>'Create PivotCharts'!$M$3</c:f>
              <c:numCache>
                <c:formatCode>"$"#,##0_);[Red]\("$"#,##0\)</c:formatCode>
                <c:ptCount val="8"/>
                <c:pt idx="0">
                  <c:v>2617.5</c:v>
                </c:pt>
                <c:pt idx="1">
                  <c:v>19974.25</c:v>
                </c:pt>
                <c:pt idx="2">
                  <c:v>5787.5</c:v>
                </c:pt>
                <c:pt idx="3">
                  <c:v>680</c:v>
                </c:pt>
                <c:pt idx="4">
                  <c:v>6278</c:v>
                </c:pt>
                <c:pt idx="5">
                  <c:v>6378</c:v>
                </c:pt>
                <c:pt idx="6">
                  <c:v>6561</c:v>
                </c:pt>
                <c:pt idx="7">
                  <c:v>3786.5</c:v>
                </c:pt>
              </c:numCache>
            </c:numRef>
          </c:val>
          <c:extLst>
            <c:ext xmlns:c16="http://schemas.microsoft.com/office/drawing/2014/chart" uri="{C3380CC4-5D6E-409C-BE32-E72D297353CC}">
              <c16:uniqueId val="{00000000-E991-4EB2-BED0-417E41DE058C}"/>
            </c:ext>
          </c:extLst>
        </c:ser>
        <c:dLbls>
          <c:showLegendKey val="0"/>
          <c:showVal val="0"/>
          <c:showCatName val="0"/>
          <c:showSerName val="0"/>
          <c:showPercent val="0"/>
          <c:showBubbleSize val="0"/>
        </c:dLbls>
        <c:gapWidth val="269"/>
        <c:overlap val="-25"/>
        <c:axId val="402608432"/>
        <c:axId val="402613024"/>
      </c:barChart>
      <c:lineChart>
        <c:grouping val="standard"/>
        <c:varyColors val="0"/>
        <c:ser>
          <c:idx val="1"/>
          <c:order val="1"/>
          <c:tx>
            <c:strRef>
              <c:f>'Create PivotCharts'!$M$3</c:f>
              <c:strCache>
                <c:ptCount val="1"/>
                <c:pt idx="0">
                  <c:v>% Total</c:v>
                </c:pt>
              </c:strCache>
            </c:strRef>
          </c:tx>
          <c:spPr>
            <a:ln w="38100" cap="rnd">
              <a:solidFill>
                <a:schemeClr val="accent2"/>
              </a:solidFill>
              <a:round/>
            </a:ln>
            <a:effectLst/>
          </c:spPr>
          <c:marker>
            <c:symbol val="circle"/>
            <c:size val="8"/>
            <c:spPr>
              <a:solidFill>
                <a:schemeClr val="accent2"/>
              </a:solidFill>
              <a:ln>
                <a:noFill/>
              </a:ln>
              <a:effectLst/>
            </c:spPr>
          </c:marker>
          <c:cat>
            <c:strRef>
              <c:f>'Create PivotCharts'!$M$3</c:f>
              <c:strCache>
                <c:ptCount val="8"/>
                <c:pt idx="0">
                  <c:v>Andrew Cencini</c:v>
                </c:pt>
                <c:pt idx="1">
                  <c:v>Anne Hellung-Larsen</c:v>
                </c:pt>
                <c:pt idx="2">
                  <c:v>Jan Kotas</c:v>
                </c:pt>
                <c:pt idx="3">
                  <c:v>Laura Giussani</c:v>
                </c:pt>
                <c:pt idx="4">
                  <c:v>Mariya Sergienko</c:v>
                </c:pt>
                <c:pt idx="5">
                  <c:v>Michael Neipper</c:v>
                </c:pt>
                <c:pt idx="6">
                  <c:v>Nancy Freehafer</c:v>
                </c:pt>
                <c:pt idx="7">
                  <c:v>Robert Zare</c:v>
                </c:pt>
              </c:strCache>
            </c:strRef>
          </c:cat>
          <c:val>
            <c:numRef>
              <c:f>'Create PivotCharts'!$M$3</c:f>
              <c:numCache>
                <c:formatCode>0.00%</c:formatCode>
                <c:ptCount val="8"/>
                <c:pt idx="0">
                  <c:v>5.0275869023438065E-2</c:v>
                </c:pt>
                <c:pt idx="1">
                  <c:v>0.38365722133387115</c:v>
                </c:pt>
                <c:pt idx="2">
                  <c:v>0.11116393198592084</c:v>
                </c:pt>
                <c:pt idx="3">
                  <c:v>1.3061161771131952E-2</c:v>
                </c:pt>
                <c:pt idx="4">
                  <c:v>0.12058525529289175</c:v>
                </c:pt>
                <c:pt idx="5">
                  <c:v>0.12250601437688174</c:v>
                </c:pt>
                <c:pt idx="6">
                  <c:v>0.12602100350058343</c:v>
                </c:pt>
                <c:pt idx="7">
                  <c:v>7.2729542715281079E-2</c:v>
                </c:pt>
              </c:numCache>
            </c:numRef>
          </c:val>
          <c:smooth val="0"/>
          <c:extLst>
            <c:ext xmlns:c16="http://schemas.microsoft.com/office/drawing/2014/chart" uri="{C3380CC4-5D6E-409C-BE32-E72D297353CC}">
              <c16:uniqueId val="{00000001-E991-4EB2-BED0-417E41DE058C}"/>
            </c:ext>
          </c:extLst>
        </c:ser>
        <c:dLbls>
          <c:showLegendKey val="0"/>
          <c:showVal val="0"/>
          <c:showCatName val="0"/>
          <c:showSerName val="0"/>
          <c:showPercent val="0"/>
          <c:showBubbleSize val="0"/>
        </c:dLbls>
        <c:marker val="1"/>
        <c:smooth val="0"/>
        <c:axId val="610752088"/>
        <c:axId val="610751760"/>
      </c:lineChart>
      <c:catAx>
        <c:axId val="402608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02613024"/>
        <c:crosses val="autoZero"/>
        <c:auto val="1"/>
        <c:lblAlgn val="ctr"/>
        <c:lblOffset val="100"/>
        <c:noMultiLvlLbl val="0"/>
      </c:catAx>
      <c:valAx>
        <c:axId val="4026130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08432"/>
        <c:crosses val="autoZero"/>
        <c:crossBetween val="between"/>
      </c:valAx>
      <c:valAx>
        <c:axId val="61075176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52088"/>
        <c:crosses val="max"/>
        <c:crossBetween val="between"/>
      </c:valAx>
      <c:catAx>
        <c:axId val="610752088"/>
        <c:scaling>
          <c:orientation val="minMax"/>
        </c:scaling>
        <c:delete val="1"/>
        <c:axPos val="b"/>
        <c:numFmt formatCode="General" sourceLinked="1"/>
        <c:majorTickMark val="out"/>
        <c:minorTickMark val="none"/>
        <c:tickLblPos val="nextTo"/>
        <c:crossAx val="6107517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[dashbord.xlsx]Add Slicers &amp; Timeline!pt_4a</c:name>
    <c:fmtId val="4"/>
  </c:pivotSource>
  <c:chart>
    <c:title>
      <c:tx>
        <c:strRef>
          <c:f>'Add Slicers &amp; Timeline'!$B$3</c:f>
          <c:strCache>
            <c:ptCount val="1"/>
            <c:pt idx="0">
              <c:v> Category</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 Slicers &amp; Timeline'!$B$3</c:f>
              <c:strCache>
                <c:ptCount val="1"/>
                <c:pt idx="0">
                  <c:v>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'Add Slicers &amp; Timeline'!$B$3</c:f>
              <c:strCache>
                <c:ptCount val="14"/>
                <c:pt idx="0">
                  <c:v>Beverages</c:v>
                </c:pt>
                <c:pt idx="1">
                  <c:v>Jams, Preserves</c:v>
                </c:pt>
                <c:pt idx="2">
                  <c:v>Dried Fruit &amp; Nuts</c:v>
                </c:pt>
                <c:pt idx="3">
                  <c:v>Dairy Products</c:v>
                </c:pt>
                <c:pt idx="4">
                  <c:v>Soups</c:v>
                </c:pt>
                <c:pt idx="5">
                  <c:v>Sauces</c:v>
                </c:pt>
                <c:pt idx="6">
                  <c:v>Candy</c:v>
                </c:pt>
                <c:pt idx="7">
                  <c:v>Canned Meat</c:v>
                </c:pt>
                <c:pt idx="8">
                  <c:v>Pasta</c:v>
                </c:pt>
                <c:pt idx="9">
                  <c:v>Canned Fruit &amp; Vegetables</c:v>
                </c:pt>
                <c:pt idx="10">
                  <c:v>Condiments</c:v>
                </c:pt>
                <c:pt idx="11">
                  <c:v>Baked Goods &amp; Mixes</c:v>
                </c:pt>
                <c:pt idx="12">
                  <c:v>Oil</c:v>
                </c:pt>
                <c:pt idx="13">
                  <c:v>Grains</c:v>
                </c:pt>
              </c:strCache>
            </c:strRef>
          </c:cat>
          <c:val>
            <c:numRef>
              <c:f>'Add Slicers &amp; Timeline'!$B$3</c:f>
              <c:numCache>
                <c:formatCode>"$"#,##0_);[Red]\("$"#,##0\)</c:formatCode>
                <c:ptCount val="14"/>
                <c:pt idx="0">
                  <c:v>22636</c:v>
                </c:pt>
                <c:pt idx="1">
                  <c:v>5740</c:v>
                </c:pt>
                <c:pt idx="2">
                  <c:v>3712.5</c:v>
                </c:pt>
                <c:pt idx="3">
                  <c:v>3132</c:v>
                </c:pt>
                <c:pt idx="4">
                  <c:v>2798.5</c:v>
                </c:pt>
                <c:pt idx="5">
                  <c:v>2600</c:v>
                </c:pt>
                <c:pt idx="6">
                  <c:v>2550</c:v>
                </c:pt>
                <c:pt idx="7">
                  <c:v>2208</c:v>
                </c:pt>
                <c:pt idx="8">
                  <c:v>1950</c:v>
                </c:pt>
                <c:pt idx="9">
                  <c:v>1560</c:v>
                </c:pt>
                <c:pt idx="10">
                  <c:v>1380</c:v>
                </c:pt>
                <c:pt idx="11">
                  <c:v>982</c:v>
                </c:pt>
                <c:pt idx="12">
                  <c:v>533.75</c:v>
                </c:pt>
                <c:pt idx="13">
                  <c:v>280</c:v>
                </c:pt>
              </c:numCache>
            </c:numRef>
          </c:val>
          <c:extLst>
            <c:ext xmlns:c16="http://schemas.microsoft.com/office/drawing/2014/chart" uri="{C3380CC4-5D6E-409C-BE32-E72D297353CC}">
              <c16:uniqueId val="{00000000-43B4-4B63-A48D-696FCF5ABDEF}"/>
            </c:ext>
          </c:extLst>
        </c:ser>
        <c:dLbls>
          <c:showLegendKey val="0"/>
          <c:showVal val="0"/>
          <c:showCatName val="0"/>
          <c:showSerName val="0"/>
          <c:showPercent val="0"/>
          <c:showBubbleSize val="0"/>
        </c:dLbls>
        <c:gapWidth val="75"/>
        <c:overlap val="-25"/>
        <c:axId val="842831504"/>
        <c:axId val="842835440"/>
      </c:barChart>
      <c:lineChart>
        <c:grouping val="standard"/>
        <c:varyColors val="0"/>
        <c:ser>
          <c:idx val="1"/>
          <c:order val="1"/>
          <c:tx>
            <c:strRef>
              <c:f>'Add Slicers &amp; Timeline'!$B$3</c:f>
              <c:strCache>
                <c:ptCount val="1"/>
                <c:pt idx="0">
                  <c:v>% 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'Add Slicers &amp; Timeline'!$B$3</c:f>
              <c:strCache>
                <c:ptCount val="14"/>
                <c:pt idx="0">
                  <c:v>Beverages</c:v>
                </c:pt>
                <c:pt idx="1">
                  <c:v>Jams, Preserves</c:v>
                </c:pt>
                <c:pt idx="2">
                  <c:v>Dried Fruit &amp; Nuts</c:v>
                </c:pt>
                <c:pt idx="3">
                  <c:v>Dairy Products</c:v>
                </c:pt>
                <c:pt idx="4">
                  <c:v>Soups</c:v>
                </c:pt>
                <c:pt idx="5">
                  <c:v>Sauces</c:v>
                </c:pt>
                <c:pt idx="6">
                  <c:v>Candy</c:v>
                </c:pt>
                <c:pt idx="7">
                  <c:v>Canned Meat</c:v>
                </c:pt>
                <c:pt idx="8">
                  <c:v>Pasta</c:v>
                </c:pt>
                <c:pt idx="9">
                  <c:v>Canned Fruit &amp; Vegetables</c:v>
                </c:pt>
                <c:pt idx="10">
                  <c:v>Condiments</c:v>
                </c:pt>
                <c:pt idx="11">
                  <c:v>Baked Goods &amp; Mixes</c:v>
                </c:pt>
                <c:pt idx="12">
                  <c:v>Oil</c:v>
                </c:pt>
                <c:pt idx="13">
                  <c:v>Grains</c:v>
                </c:pt>
              </c:strCache>
            </c:strRef>
          </c:cat>
          <c:val>
            <c:numRef>
              <c:f>'Add Slicers &amp; Timeline'!$B$3</c:f>
              <c:numCache>
                <c:formatCode>0.00%</c:formatCode>
                <c:ptCount val="14"/>
                <c:pt idx="0">
                  <c:v>0.43478302625197479</c:v>
                </c:pt>
                <c:pt idx="1">
                  <c:v>0.1102515714210256</c:v>
                </c:pt>
                <c:pt idx="2">
                  <c:v>7.1308180993128481E-2</c:v>
                </c:pt>
                <c:pt idx="3">
                  <c:v>6.0158174510566577E-2</c:v>
                </c:pt>
                <c:pt idx="4">
                  <c:v>5.3752442965459953E-2</c:v>
                </c:pt>
                <c:pt idx="5">
                  <c:v>4.9939736183739813E-2</c:v>
                </c:pt>
                <c:pt idx="6">
                  <c:v>4.8979356641744819E-2</c:v>
                </c:pt>
                <c:pt idx="7">
                  <c:v>4.241036057449904E-2</c:v>
                </c:pt>
                <c:pt idx="8">
                  <c:v>3.745480213780486E-2</c:v>
                </c:pt>
                <c:pt idx="9">
                  <c:v>2.9963841710243889E-2</c:v>
                </c:pt>
                <c:pt idx="10">
                  <c:v>2.65064753590619E-2</c:v>
                </c:pt>
                <c:pt idx="11">
                  <c:v>1.8861854204781731E-2</c:v>
                </c:pt>
                <c:pt idx="12">
                  <c:v>1.0252051610796587E-2</c:v>
                </c:pt>
                <c:pt idx="13">
                  <c:v>5.3781254351719801E-3</c:v>
                </c:pt>
              </c:numCache>
            </c:numRef>
          </c:val>
          <c:smooth val="0"/>
          <c:extLst>
            <c:ext xmlns:c16="http://schemas.microsoft.com/office/drawing/2014/chart" uri="{C3380CC4-5D6E-409C-BE32-E72D297353CC}">
              <c16:uniqueId val="{00000001-43B4-4B63-A48D-696FCF5ABDEF}"/>
            </c:ext>
          </c:extLst>
        </c:ser>
        <c:dLbls>
          <c:showLegendKey val="0"/>
          <c:showVal val="0"/>
          <c:showCatName val="0"/>
          <c:showSerName val="0"/>
          <c:showPercent val="0"/>
          <c:showBubbleSize val="0"/>
        </c:dLbls>
        <c:marker val="1"/>
        <c:smooth val="0"/>
        <c:axId val="842828552"/>
        <c:axId val="842827896"/>
      </c:lineChart>
      <c:catAx>
        <c:axId val="842831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2835440"/>
        <c:crosses val="autoZero"/>
        <c:auto val="1"/>
        <c:lblAlgn val="ctr"/>
        <c:lblOffset val="100"/>
        <c:noMultiLvlLbl val="0"/>
      </c:catAx>
      <c:valAx>
        <c:axId val="842835440"/>
        <c:scaling>
          <c:orientation val="minMax"/>
        </c:scaling>
        <c:delete val="0"/>
        <c:axPos val="l"/>
        <c:majorGridlines>
          <c:spPr>
            <a:ln w="9525" cap="flat" cmpd="sng" algn="ctr">
              <a:solidFill>
                <a:schemeClr val="lt1">
                  <a:lumMod val="95000"/>
                  <a:alpha val="10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2831504"/>
        <c:crosses val="autoZero"/>
        <c:crossBetween val="between"/>
      </c:valAx>
      <c:valAx>
        <c:axId val="84282789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2828552"/>
        <c:crosses val="max"/>
        <c:crossBetween val="between"/>
      </c:valAx>
      <c:catAx>
        <c:axId val="842828552"/>
        <c:scaling>
          <c:orientation val="minMax"/>
        </c:scaling>
        <c:delete val="1"/>
        <c:axPos val="b"/>
        <c:numFmt formatCode="General" sourceLinked="1"/>
        <c:majorTickMark val="none"/>
        <c:minorTickMark val="none"/>
        <c:tickLblPos val="nextTo"/>
        <c:crossAx val="8428278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[dashbord.xlsx]Add Slicers &amp; Timeline!pt_4b</c:name>
    <c:fmtId val="1"/>
  </c:pivotSource>
  <c:chart>
    <c:title>
      <c:tx>
        <c:strRef>
          <c:f>'Add Slicers &amp; Timeline'!$F$3</c:f>
          <c:strCache>
            <c:ptCount val="1"/>
            <c:pt idx="0">
              <c:v> Product</c:v>
            </c:pt>
          </c:strCache>
        </c:strRef>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 Slicers &amp; Timeline'!$F$3</c:f>
              <c:strCache>
                <c:ptCount val="1"/>
                <c:pt idx="0">
                  <c:v> Sales</c:v>
                </c:pt>
              </c:strCache>
            </c:strRef>
          </c:tx>
          <c:spPr>
            <a:solidFill>
              <a:schemeClr val="accent1"/>
            </a:solidFill>
            <a:ln>
              <a:noFill/>
            </a:ln>
            <a:effectLst/>
          </c:spPr>
          <c:invertIfNegative val="0"/>
          <c:cat>
            <c:strRef>
              <c:f>'Add Slicers &amp; Timeline'!$F$3</c:f>
              <c:strCache>
                <c:ptCount val="23"/>
                <c:pt idx="0">
                  <c:v>Dried Plums</c:v>
                </c:pt>
                <c:pt idx="1">
                  <c:v>Almonds</c:v>
                </c:pt>
                <c:pt idx="2">
                  <c:v>Scones</c:v>
                </c:pt>
                <c:pt idx="3">
                  <c:v>Chai</c:v>
                </c:pt>
                <c:pt idx="4">
                  <c:v>Long Grain Rice</c:v>
                </c:pt>
                <c:pt idx="5">
                  <c:v>Syrup</c:v>
                </c:pt>
                <c:pt idx="6">
                  <c:v>Olive Oil</c:v>
                </c:pt>
                <c:pt idx="7">
                  <c:v>Green Tea</c:v>
                </c:pt>
                <c:pt idx="8">
                  <c:v>Chocolate Biscuits Mix</c:v>
                </c:pt>
                <c:pt idx="9">
                  <c:v>Cajun Seasoning</c:v>
                </c:pt>
                <c:pt idx="10">
                  <c:v>Dried Pears</c:v>
                </c:pt>
                <c:pt idx="11">
                  <c:v>Fruit Cocktail</c:v>
                </c:pt>
                <c:pt idx="12">
                  <c:v>Ravioli</c:v>
                </c:pt>
                <c:pt idx="13">
                  <c:v>Dried Apples</c:v>
                </c:pt>
                <c:pt idx="14">
                  <c:v>Crab Meat</c:v>
                </c:pt>
                <c:pt idx="15">
                  <c:v>Boysenberry Spread</c:v>
                </c:pt>
                <c:pt idx="16">
                  <c:v>Chocolate</c:v>
                </c:pt>
                <c:pt idx="17">
                  <c:v>Curry Sauce</c:v>
                </c:pt>
                <c:pt idx="18">
                  <c:v>Clam Chowder</c:v>
                </c:pt>
                <c:pt idx="19">
                  <c:v>Mozzarella</c:v>
                </c:pt>
                <c:pt idx="20">
                  <c:v>Marmalade</c:v>
                </c:pt>
                <c:pt idx="21">
                  <c:v>Beer</c:v>
                </c:pt>
                <c:pt idx="22">
                  <c:v>Coffee</c:v>
                </c:pt>
              </c:strCache>
            </c:strRef>
          </c:cat>
          <c:val>
            <c:numRef>
              <c:f>'Add Slicers &amp; Timeline'!$F$3</c:f>
              <c:numCache>
                <c:formatCode>"$"#,##0_);[Red]\("$"#,##0\)</c:formatCode>
                <c:ptCount val="23"/>
                <c:pt idx="0">
                  <c:v>192.5</c:v>
                </c:pt>
                <c:pt idx="1">
                  <c:v>200</c:v>
                </c:pt>
                <c:pt idx="2">
                  <c:v>200</c:v>
                </c:pt>
                <c:pt idx="3">
                  <c:v>270</c:v>
                </c:pt>
                <c:pt idx="4">
                  <c:v>280</c:v>
                </c:pt>
                <c:pt idx="5">
                  <c:v>500</c:v>
                </c:pt>
                <c:pt idx="6">
                  <c:v>533.75</c:v>
                </c:pt>
                <c:pt idx="7">
                  <c:v>598</c:v>
                </c:pt>
                <c:pt idx="8">
                  <c:v>782</c:v>
                </c:pt>
                <c:pt idx="9">
                  <c:v>880</c:v>
                </c:pt>
                <c:pt idx="10">
                  <c:v>1200</c:v>
                </c:pt>
                <c:pt idx="11">
                  <c:v>1560</c:v>
                </c:pt>
                <c:pt idx="12">
                  <c:v>1950</c:v>
                </c:pt>
                <c:pt idx="13">
                  <c:v>2120</c:v>
                </c:pt>
                <c:pt idx="14">
                  <c:v>2208</c:v>
                </c:pt>
                <c:pt idx="15">
                  <c:v>2500</c:v>
                </c:pt>
                <c:pt idx="16">
                  <c:v>2550</c:v>
                </c:pt>
                <c:pt idx="17">
                  <c:v>2600</c:v>
                </c:pt>
                <c:pt idx="18">
                  <c:v>2798.5</c:v>
                </c:pt>
                <c:pt idx="19">
                  <c:v>3132</c:v>
                </c:pt>
                <c:pt idx="20">
                  <c:v>3240</c:v>
                </c:pt>
                <c:pt idx="21">
                  <c:v>6818</c:v>
                </c:pt>
                <c:pt idx="22">
                  <c:v>14950</c:v>
                </c:pt>
              </c:numCache>
            </c:numRef>
          </c:val>
          <c:extLst>
            <c:ext xmlns:c16="http://schemas.microsoft.com/office/drawing/2014/chart" uri="{C3380CC4-5D6E-409C-BE32-E72D297353CC}">
              <c16:uniqueId val="{00000000-65DE-42A7-9852-04DDFCA7F5E8}"/>
            </c:ext>
          </c:extLst>
        </c:ser>
        <c:dLbls>
          <c:showLegendKey val="0"/>
          <c:showVal val="0"/>
          <c:showCatName val="0"/>
          <c:showSerName val="0"/>
          <c:showPercent val="0"/>
          <c:showBubbleSize val="0"/>
        </c:dLbls>
        <c:gapWidth val="269"/>
        <c:overlap val="-25"/>
        <c:axId val="844337688"/>
        <c:axId val="844338016"/>
      </c:barChart>
      <c:lineChart>
        <c:grouping val="standard"/>
        <c:varyColors val="0"/>
        <c:ser>
          <c:idx val="1"/>
          <c:order val="1"/>
          <c:tx>
            <c:strRef>
              <c:f>'Add Slicers &amp; Timeline'!$F$3</c:f>
              <c:strCache>
                <c:ptCount val="1"/>
                <c:pt idx="0">
                  <c:v>% Total</c:v>
                </c:pt>
              </c:strCache>
            </c:strRef>
          </c:tx>
          <c:spPr>
            <a:ln w="38100" cap="rnd">
              <a:solidFill>
                <a:schemeClr val="accent2"/>
              </a:solidFill>
              <a:round/>
            </a:ln>
            <a:effectLst/>
          </c:spPr>
          <c:marker>
            <c:symbol val="circle"/>
            <c:size val="8"/>
            <c:spPr>
              <a:solidFill>
                <a:schemeClr val="accent2"/>
              </a:solidFill>
              <a:ln>
                <a:noFill/>
              </a:ln>
              <a:effectLst/>
            </c:spPr>
          </c:marker>
          <c:cat>
            <c:strRef>
              <c:f>'Add Slicers &amp; Timeline'!$F$3</c:f>
              <c:strCache>
                <c:ptCount val="23"/>
                <c:pt idx="0">
                  <c:v>Dried Plums</c:v>
                </c:pt>
                <c:pt idx="1">
                  <c:v>Almonds</c:v>
                </c:pt>
                <c:pt idx="2">
                  <c:v>Scones</c:v>
                </c:pt>
                <c:pt idx="3">
                  <c:v>Chai</c:v>
                </c:pt>
                <c:pt idx="4">
                  <c:v>Long Grain Rice</c:v>
                </c:pt>
                <c:pt idx="5">
                  <c:v>Syrup</c:v>
                </c:pt>
                <c:pt idx="6">
                  <c:v>Olive Oil</c:v>
                </c:pt>
                <c:pt idx="7">
                  <c:v>Green Tea</c:v>
                </c:pt>
                <c:pt idx="8">
                  <c:v>Chocolate Biscuits Mix</c:v>
                </c:pt>
                <c:pt idx="9">
                  <c:v>Cajun Seasoning</c:v>
                </c:pt>
                <c:pt idx="10">
                  <c:v>Dried Pears</c:v>
                </c:pt>
                <c:pt idx="11">
                  <c:v>Fruit Cocktail</c:v>
                </c:pt>
                <c:pt idx="12">
                  <c:v>Ravioli</c:v>
                </c:pt>
                <c:pt idx="13">
                  <c:v>Dried Apples</c:v>
                </c:pt>
                <c:pt idx="14">
                  <c:v>Crab Meat</c:v>
                </c:pt>
                <c:pt idx="15">
                  <c:v>Boysenberry Spread</c:v>
                </c:pt>
                <c:pt idx="16">
                  <c:v>Chocolate</c:v>
                </c:pt>
                <c:pt idx="17">
                  <c:v>Curry Sauce</c:v>
                </c:pt>
                <c:pt idx="18">
                  <c:v>Clam Chowder</c:v>
                </c:pt>
                <c:pt idx="19">
                  <c:v>Mozzarella</c:v>
                </c:pt>
                <c:pt idx="20">
                  <c:v>Marmalade</c:v>
                </c:pt>
                <c:pt idx="21">
                  <c:v>Beer</c:v>
                </c:pt>
                <c:pt idx="22">
                  <c:v>Coffee</c:v>
                </c:pt>
              </c:strCache>
            </c:strRef>
          </c:cat>
          <c:val>
            <c:numRef>
              <c:f>'Add Slicers &amp; Timeline'!$F$3</c:f>
              <c:numCache>
                <c:formatCode>0.00%</c:formatCode>
                <c:ptCount val="23"/>
                <c:pt idx="0">
                  <c:v>3.6974612366807362E-3</c:v>
                </c:pt>
                <c:pt idx="1">
                  <c:v>3.8415181679799858E-3</c:v>
                </c:pt>
                <c:pt idx="2">
                  <c:v>3.8415181679799858E-3</c:v>
                </c:pt>
                <c:pt idx="3">
                  <c:v>5.186049526772981E-3</c:v>
                </c:pt>
                <c:pt idx="4">
                  <c:v>5.3781254351719801E-3</c:v>
                </c:pt>
                <c:pt idx="5">
                  <c:v>9.6037954199499637E-3</c:v>
                </c:pt>
                <c:pt idx="6">
                  <c:v>1.0252051610796587E-2</c:v>
                </c:pt>
                <c:pt idx="7">
                  <c:v>1.1486139322260157E-2</c:v>
                </c:pt>
                <c:pt idx="8">
                  <c:v>1.5020336036801744E-2</c:v>
                </c:pt>
                <c:pt idx="9">
                  <c:v>1.6902679939111938E-2</c:v>
                </c:pt>
                <c:pt idx="10">
                  <c:v>2.3049109007879914E-2</c:v>
                </c:pt>
                <c:pt idx="11">
                  <c:v>2.9963841710243889E-2</c:v>
                </c:pt>
                <c:pt idx="12">
                  <c:v>3.745480213780486E-2</c:v>
                </c:pt>
                <c:pt idx="13">
                  <c:v>4.0720092580587848E-2</c:v>
                </c:pt>
                <c:pt idx="14">
                  <c:v>4.241036057449904E-2</c:v>
                </c:pt>
                <c:pt idx="15">
                  <c:v>4.8018977099749824E-2</c:v>
                </c:pt>
                <c:pt idx="16">
                  <c:v>4.8979356641744819E-2</c:v>
                </c:pt>
                <c:pt idx="17">
                  <c:v>4.9939736183739813E-2</c:v>
                </c:pt>
                <c:pt idx="18">
                  <c:v>5.3752442965459953E-2</c:v>
                </c:pt>
                <c:pt idx="19">
                  <c:v>6.0158174510566577E-2</c:v>
                </c:pt>
                <c:pt idx="20">
                  <c:v>6.2232594321275765E-2</c:v>
                </c:pt>
                <c:pt idx="21">
                  <c:v>0.13095735434643771</c:v>
                </c:pt>
                <c:pt idx="22">
                  <c:v>0.28715348305650396</c:v>
                </c:pt>
              </c:numCache>
            </c:numRef>
          </c:val>
          <c:smooth val="0"/>
          <c:extLst>
            <c:ext xmlns:c16="http://schemas.microsoft.com/office/drawing/2014/chart" uri="{C3380CC4-5D6E-409C-BE32-E72D297353CC}">
              <c16:uniqueId val="{00000001-65DE-42A7-9852-04DDFCA7F5E8}"/>
            </c:ext>
          </c:extLst>
        </c:ser>
        <c:dLbls>
          <c:showLegendKey val="0"/>
          <c:showVal val="0"/>
          <c:showCatName val="0"/>
          <c:showSerName val="0"/>
          <c:showPercent val="0"/>
          <c:showBubbleSize val="0"/>
        </c:dLbls>
        <c:marker val="1"/>
        <c:smooth val="0"/>
        <c:axId val="844341296"/>
        <c:axId val="844341624"/>
      </c:lineChart>
      <c:catAx>
        <c:axId val="844337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44338016"/>
        <c:crosses val="autoZero"/>
        <c:auto val="1"/>
        <c:lblAlgn val="ctr"/>
        <c:lblOffset val="100"/>
        <c:noMultiLvlLbl val="0"/>
      </c:catAx>
      <c:valAx>
        <c:axId val="8443380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37688"/>
        <c:crosses val="autoZero"/>
        <c:crossBetween val="between"/>
      </c:valAx>
      <c:valAx>
        <c:axId val="84434162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41296"/>
        <c:crosses val="max"/>
        <c:crossBetween val="between"/>
      </c:valAx>
      <c:catAx>
        <c:axId val="844341296"/>
        <c:scaling>
          <c:orientation val="minMax"/>
        </c:scaling>
        <c:delete val="1"/>
        <c:axPos val="b"/>
        <c:numFmt formatCode="General" sourceLinked="1"/>
        <c:majorTickMark val="out"/>
        <c:minorTickMark val="none"/>
        <c:tickLblPos val="nextTo"/>
        <c:crossAx val="8443416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[dashbord.xlsx]Add Slicers &amp; Timeline!pt_4c</c:name>
    <c:fmtId val="1"/>
  </c:pivotSource>
  <c:chart>
    <c:title>
      <c:tx>
        <c:strRef>
          <c:f>'Add Slicers &amp; Timeline'!$J$3</c:f>
          <c:strCache>
            <c:ptCount val="1"/>
            <c:pt idx="0">
              <c:v> Company</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 Slicers &amp; Timeline'!$J$3</c:f>
              <c:strCache>
                <c:ptCount val="1"/>
                <c:pt idx="0">
                  <c:v>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'Add Slicers &amp; Timeline'!$J$3</c:f>
              <c:strCache>
                <c:ptCount val="14"/>
                <c:pt idx="0">
                  <c:v>Company A</c:v>
                </c:pt>
                <c:pt idx="1">
                  <c:v>Company AA</c:v>
                </c:pt>
                <c:pt idx="2">
                  <c:v>Company BB</c:v>
                </c:pt>
                <c:pt idx="3">
                  <c:v>Company C</c:v>
                </c:pt>
                <c:pt idx="4">
                  <c:v>Company CC</c:v>
                </c:pt>
                <c:pt idx="5">
                  <c:v>Company D</c:v>
                </c:pt>
                <c:pt idx="6">
                  <c:v>Company F</c:v>
                </c:pt>
                <c:pt idx="7">
                  <c:v>Company H</c:v>
                </c:pt>
                <c:pt idx="8">
                  <c:v>Company I</c:v>
                </c:pt>
                <c:pt idx="9">
                  <c:v>Company J</c:v>
                </c:pt>
                <c:pt idx="10">
                  <c:v>Company K</c:v>
                </c:pt>
                <c:pt idx="11">
                  <c:v>Company L</c:v>
                </c:pt>
                <c:pt idx="12">
                  <c:v>Company Y</c:v>
                </c:pt>
                <c:pt idx="13">
                  <c:v>Company Z</c:v>
                </c:pt>
              </c:strCache>
            </c:strRef>
          </c:cat>
          <c:val>
            <c:numRef>
              <c:f>'Add Slicers &amp; Timeline'!$J$3</c:f>
              <c:numCache>
                <c:formatCode>"$"#,##0_);[Red]\("$"#,##0\)</c:formatCode>
                <c:ptCount val="14"/>
                <c:pt idx="0">
                  <c:v>736</c:v>
                </c:pt>
                <c:pt idx="1">
                  <c:v>1505</c:v>
                </c:pt>
                <c:pt idx="2">
                  <c:v>15432.5</c:v>
                </c:pt>
                <c:pt idx="3">
                  <c:v>2550</c:v>
                </c:pt>
                <c:pt idx="4">
                  <c:v>2905.5</c:v>
                </c:pt>
                <c:pt idx="5">
                  <c:v>4569</c:v>
                </c:pt>
                <c:pt idx="6">
                  <c:v>8007.5</c:v>
                </c:pt>
                <c:pt idx="7">
                  <c:v>4683</c:v>
                </c:pt>
                <c:pt idx="8">
                  <c:v>3786.5</c:v>
                </c:pt>
                <c:pt idx="9">
                  <c:v>1412.5</c:v>
                </c:pt>
                <c:pt idx="10">
                  <c:v>800</c:v>
                </c:pt>
                <c:pt idx="11">
                  <c:v>1190</c:v>
                </c:pt>
                <c:pt idx="12">
                  <c:v>860</c:v>
                </c:pt>
                <c:pt idx="13">
                  <c:v>3625.25</c:v>
                </c:pt>
              </c:numCache>
            </c:numRef>
          </c:val>
          <c:extLst>
            <c:ext xmlns:c16="http://schemas.microsoft.com/office/drawing/2014/chart" uri="{C3380CC4-5D6E-409C-BE32-E72D297353CC}">
              <c16:uniqueId val="{00000000-6D10-4C5D-B5EA-3DD5F03B0FBF}"/>
            </c:ext>
          </c:extLst>
        </c:ser>
        <c:dLbls>
          <c:showLegendKey val="0"/>
          <c:showVal val="0"/>
          <c:showCatName val="0"/>
          <c:showSerName val="0"/>
          <c:showPercent val="0"/>
          <c:showBubbleSize val="0"/>
        </c:dLbls>
        <c:gapWidth val="75"/>
        <c:overlap val="-25"/>
        <c:axId val="842836424"/>
        <c:axId val="842837408"/>
      </c:barChart>
      <c:lineChart>
        <c:grouping val="standard"/>
        <c:varyColors val="0"/>
        <c:ser>
          <c:idx val="1"/>
          <c:order val="1"/>
          <c:tx>
            <c:strRef>
              <c:f>'Add Slicers &amp; Timeline'!$J$3</c:f>
              <c:strCache>
                <c:ptCount val="1"/>
                <c:pt idx="0">
                  <c:v>% 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'Add Slicers &amp; Timeline'!$J$3</c:f>
              <c:strCache>
                <c:ptCount val="14"/>
                <c:pt idx="0">
                  <c:v>Company A</c:v>
                </c:pt>
                <c:pt idx="1">
                  <c:v>Company AA</c:v>
                </c:pt>
                <c:pt idx="2">
                  <c:v>Company BB</c:v>
                </c:pt>
                <c:pt idx="3">
                  <c:v>Company C</c:v>
                </c:pt>
                <c:pt idx="4">
                  <c:v>Company CC</c:v>
                </c:pt>
                <c:pt idx="5">
                  <c:v>Company D</c:v>
                </c:pt>
                <c:pt idx="6">
                  <c:v>Company F</c:v>
                </c:pt>
                <c:pt idx="7">
                  <c:v>Company H</c:v>
                </c:pt>
                <c:pt idx="8">
                  <c:v>Company I</c:v>
                </c:pt>
                <c:pt idx="9">
                  <c:v>Company J</c:v>
                </c:pt>
                <c:pt idx="10">
                  <c:v>Company K</c:v>
                </c:pt>
                <c:pt idx="11">
                  <c:v>Company L</c:v>
                </c:pt>
                <c:pt idx="12">
                  <c:v>Company Y</c:v>
                </c:pt>
                <c:pt idx="13">
                  <c:v>Company Z</c:v>
                </c:pt>
              </c:strCache>
            </c:strRef>
          </c:cat>
          <c:val>
            <c:numRef>
              <c:f>'Add Slicers &amp; Timeline'!$J$3</c:f>
              <c:numCache>
                <c:formatCode>0.00%</c:formatCode>
                <c:ptCount val="14"/>
                <c:pt idx="0">
                  <c:v>1.4136786858166347E-2</c:v>
                </c:pt>
                <c:pt idx="1">
                  <c:v>2.8907424214049394E-2</c:v>
                </c:pt>
                <c:pt idx="2">
                  <c:v>0.29642114563675565</c:v>
                </c:pt>
                <c:pt idx="3">
                  <c:v>4.8979356641744819E-2</c:v>
                </c:pt>
                <c:pt idx="4">
                  <c:v>5.5807655185329243E-2</c:v>
                </c:pt>
                <c:pt idx="5">
                  <c:v>8.7759482547502779E-2</c:v>
                </c:pt>
                <c:pt idx="6">
                  <c:v>0.15380478365049868</c:v>
                </c:pt>
                <c:pt idx="7">
                  <c:v>8.994914790325137E-2</c:v>
                </c:pt>
                <c:pt idx="8">
                  <c:v>7.2729542715281079E-2</c:v>
                </c:pt>
                <c:pt idx="9">
                  <c:v>2.713072206135865E-2</c:v>
                </c:pt>
                <c:pt idx="10">
                  <c:v>1.5366072671919943E-2</c:v>
                </c:pt>
                <c:pt idx="11">
                  <c:v>2.2857033099480915E-2</c:v>
                </c:pt>
                <c:pt idx="12">
                  <c:v>1.6518528122313938E-2</c:v>
                </c:pt>
                <c:pt idx="13">
                  <c:v>6.963231869234722E-2</c:v>
                </c:pt>
              </c:numCache>
            </c:numRef>
          </c:val>
          <c:smooth val="0"/>
          <c:extLst>
            <c:ext xmlns:c16="http://schemas.microsoft.com/office/drawing/2014/chart" uri="{C3380CC4-5D6E-409C-BE32-E72D297353CC}">
              <c16:uniqueId val="{00000001-6D10-4C5D-B5EA-3DD5F03B0FBF}"/>
            </c:ext>
          </c:extLst>
        </c:ser>
        <c:dLbls>
          <c:showLegendKey val="0"/>
          <c:showVal val="0"/>
          <c:showCatName val="0"/>
          <c:showSerName val="0"/>
          <c:showPercent val="0"/>
          <c:showBubbleSize val="0"/>
        </c:dLbls>
        <c:marker val="1"/>
        <c:smooth val="0"/>
        <c:axId val="842840360"/>
        <c:axId val="842842984"/>
      </c:lineChart>
      <c:catAx>
        <c:axId val="842836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2837408"/>
        <c:crosses val="autoZero"/>
        <c:auto val="1"/>
        <c:lblAlgn val="ctr"/>
        <c:lblOffset val="100"/>
        <c:noMultiLvlLbl val="0"/>
      </c:catAx>
      <c:valAx>
        <c:axId val="8428374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2836424"/>
        <c:crosses val="autoZero"/>
        <c:crossBetween val="between"/>
      </c:valAx>
      <c:valAx>
        <c:axId val="84284298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2840360"/>
        <c:crosses val="max"/>
        <c:crossBetween val="between"/>
      </c:valAx>
      <c:catAx>
        <c:axId val="842840360"/>
        <c:scaling>
          <c:orientation val="minMax"/>
        </c:scaling>
        <c:delete val="1"/>
        <c:axPos val="b"/>
        <c:numFmt formatCode="General" sourceLinked="1"/>
        <c:majorTickMark val="none"/>
        <c:minorTickMark val="none"/>
        <c:tickLblPos val="nextTo"/>
        <c:crossAx val="8428429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[dashbord.xlsx]Add Slicers &amp; Timeline!pt_4d</c:name>
    <c:fmtId val="1"/>
  </c:pivotSource>
  <c:chart>
    <c:title>
      <c:tx>
        <c:strRef>
          <c:f>'Add Slicers &amp; Timeline'!$N$3</c:f>
          <c:strCache>
            <c:ptCount val="1"/>
            <c:pt idx="0">
              <c:v>Sales Rep</c:v>
            </c:pt>
          </c:strCache>
        </c:strRef>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 Slicers &amp; Timeline'!$N$3</c:f>
              <c:strCache>
                <c:ptCount val="1"/>
                <c:pt idx="0">
                  <c:v> Sales</c:v>
                </c:pt>
              </c:strCache>
            </c:strRef>
          </c:tx>
          <c:spPr>
            <a:solidFill>
              <a:schemeClr val="accent1"/>
            </a:solidFill>
            <a:ln>
              <a:noFill/>
            </a:ln>
            <a:effectLst/>
          </c:spPr>
          <c:invertIfNegative val="0"/>
          <c:cat>
            <c:strRef>
              <c:f>'Add Slicers &amp; Timeline'!$N$3</c:f>
              <c:strCache>
                <c:ptCount val="8"/>
                <c:pt idx="0">
                  <c:v>Andrew Cencini</c:v>
                </c:pt>
                <c:pt idx="1">
                  <c:v>Anne Hellung-Larsen</c:v>
                </c:pt>
                <c:pt idx="2">
                  <c:v>Jan Kotas</c:v>
                </c:pt>
                <c:pt idx="3">
                  <c:v>Laura Giussani</c:v>
                </c:pt>
                <c:pt idx="4">
                  <c:v>Mariya Sergienko</c:v>
                </c:pt>
                <c:pt idx="5">
                  <c:v>Michael Neipper</c:v>
                </c:pt>
                <c:pt idx="6">
                  <c:v>Nancy Freehafer</c:v>
                </c:pt>
                <c:pt idx="7">
                  <c:v>Robert Zare</c:v>
                </c:pt>
              </c:strCache>
            </c:strRef>
          </c:cat>
          <c:val>
            <c:numRef>
              <c:f>'Add Slicers &amp; Timeline'!$N$3</c:f>
              <c:numCache>
                <c:formatCode>"$"#,##0_);[Red]\("$"#,##0\)</c:formatCode>
                <c:ptCount val="8"/>
                <c:pt idx="0">
                  <c:v>2617.5</c:v>
                </c:pt>
                <c:pt idx="1">
                  <c:v>19974.25</c:v>
                </c:pt>
                <c:pt idx="2">
                  <c:v>5787.5</c:v>
                </c:pt>
                <c:pt idx="3">
                  <c:v>680</c:v>
                </c:pt>
                <c:pt idx="4">
                  <c:v>6278</c:v>
                </c:pt>
                <c:pt idx="5">
                  <c:v>6378</c:v>
                </c:pt>
                <c:pt idx="6">
                  <c:v>6561</c:v>
                </c:pt>
                <c:pt idx="7">
                  <c:v>3786.5</c:v>
                </c:pt>
              </c:numCache>
            </c:numRef>
          </c:val>
          <c:extLst>
            <c:ext xmlns:c16="http://schemas.microsoft.com/office/drawing/2014/chart" uri="{C3380CC4-5D6E-409C-BE32-E72D297353CC}">
              <c16:uniqueId val="{00000000-94AB-4118-9712-3B57454FB7CE}"/>
            </c:ext>
          </c:extLst>
        </c:ser>
        <c:dLbls>
          <c:showLegendKey val="0"/>
          <c:showVal val="0"/>
          <c:showCatName val="0"/>
          <c:showSerName val="0"/>
          <c:showPercent val="0"/>
          <c:showBubbleSize val="0"/>
        </c:dLbls>
        <c:gapWidth val="269"/>
        <c:overlap val="-25"/>
        <c:axId val="402608432"/>
        <c:axId val="402613024"/>
      </c:barChart>
      <c:lineChart>
        <c:grouping val="standard"/>
        <c:varyColors val="0"/>
        <c:ser>
          <c:idx val="1"/>
          <c:order val="1"/>
          <c:tx>
            <c:strRef>
              <c:f>'Add Slicers &amp; Timeline'!$N$3</c:f>
              <c:strCache>
                <c:ptCount val="1"/>
                <c:pt idx="0">
                  <c:v>% Total</c:v>
                </c:pt>
              </c:strCache>
            </c:strRef>
          </c:tx>
          <c:spPr>
            <a:ln w="38100" cap="rnd">
              <a:solidFill>
                <a:schemeClr val="accent2"/>
              </a:solidFill>
              <a:round/>
            </a:ln>
            <a:effectLst/>
          </c:spPr>
          <c:marker>
            <c:symbol val="circle"/>
            <c:size val="8"/>
            <c:spPr>
              <a:solidFill>
                <a:schemeClr val="accent2"/>
              </a:solidFill>
              <a:ln>
                <a:noFill/>
              </a:ln>
              <a:effectLst/>
            </c:spPr>
          </c:marker>
          <c:cat>
            <c:strRef>
              <c:f>'Add Slicers &amp; Timeline'!$N$3</c:f>
              <c:strCache>
                <c:ptCount val="8"/>
                <c:pt idx="0">
                  <c:v>Andrew Cencini</c:v>
                </c:pt>
                <c:pt idx="1">
                  <c:v>Anne Hellung-Larsen</c:v>
                </c:pt>
                <c:pt idx="2">
                  <c:v>Jan Kotas</c:v>
                </c:pt>
                <c:pt idx="3">
                  <c:v>Laura Giussani</c:v>
                </c:pt>
                <c:pt idx="4">
                  <c:v>Mariya Sergienko</c:v>
                </c:pt>
                <c:pt idx="5">
                  <c:v>Michael Neipper</c:v>
                </c:pt>
                <c:pt idx="6">
                  <c:v>Nancy Freehafer</c:v>
                </c:pt>
                <c:pt idx="7">
                  <c:v>Robert Zare</c:v>
                </c:pt>
              </c:strCache>
            </c:strRef>
          </c:cat>
          <c:val>
            <c:numRef>
              <c:f>'Add Slicers &amp; Timeline'!$N$3</c:f>
              <c:numCache>
                <c:formatCode>0.00%</c:formatCode>
                <c:ptCount val="8"/>
                <c:pt idx="0">
                  <c:v>5.0275869023438065E-2</c:v>
                </c:pt>
                <c:pt idx="1">
                  <c:v>0.38365722133387115</c:v>
                </c:pt>
                <c:pt idx="2">
                  <c:v>0.11116393198592084</c:v>
                </c:pt>
                <c:pt idx="3">
                  <c:v>1.3061161771131952E-2</c:v>
                </c:pt>
                <c:pt idx="4">
                  <c:v>0.12058525529289175</c:v>
                </c:pt>
                <c:pt idx="5">
                  <c:v>0.12250601437688174</c:v>
                </c:pt>
                <c:pt idx="6">
                  <c:v>0.12602100350058343</c:v>
                </c:pt>
                <c:pt idx="7">
                  <c:v>7.2729542715281079E-2</c:v>
                </c:pt>
              </c:numCache>
            </c:numRef>
          </c:val>
          <c:smooth val="0"/>
          <c:extLst>
            <c:ext xmlns:c16="http://schemas.microsoft.com/office/drawing/2014/chart" uri="{C3380CC4-5D6E-409C-BE32-E72D297353CC}">
              <c16:uniqueId val="{00000001-94AB-4118-9712-3B57454FB7CE}"/>
            </c:ext>
          </c:extLst>
        </c:ser>
        <c:dLbls>
          <c:showLegendKey val="0"/>
          <c:showVal val="0"/>
          <c:showCatName val="0"/>
          <c:showSerName val="0"/>
          <c:showPercent val="0"/>
          <c:showBubbleSize val="0"/>
        </c:dLbls>
        <c:marker val="1"/>
        <c:smooth val="0"/>
        <c:axId val="610752088"/>
        <c:axId val="610751760"/>
      </c:lineChart>
      <c:catAx>
        <c:axId val="402608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02613024"/>
        <c:crosses val="autoZero"/>
        <c:auto val="1"/>
        <c:lblAlgn val="ctr"/>
        <c:lblOffset val="100"/>
        <c:noMultiLvlLbl val="0"/>
      </c:catAx>
      <c:valAx>
        <c:axId val="4026130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08432"/>
        <c:crosses val="autoZero"/>
        <c:crossBetween val="between"/>
      </c:valAx>
      <c:valAx>
        <c:axId val="61075176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52088"/>
        <c:crosses val="max"/>
        <c:crossBetween val="between"/>
      </c:valAx>
      <c:catAx>
        <c:axId val="610752088"/>
        <c:scaling>
          <c:orientation val="minMax"/>
        </c:scaling>
        <c:delete val="1"/>
        <c:axPos val="b"/>
        <c:numFmt formatCode="General" sourceLinked="1"/>
        <c:majorTickMark val="out"/>
        <c:minorTickMark val="none"/>
        <c:tickLblPos val="nextTo"/>
        <c:crossAx val="6107517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[dashbord.xlsx]Top 10!pt_Top10_Products</c:name>
    <c:fmtId val="6"/>
  </c:pivotSource>
  <c:chart>
    <c:title>
      <c:tx>
        <c:strRef>
          <c:f>'Final Dashboard'!$F$19</c:f>
          <c:strCache>
            <c:ptCount val="1"/>
            <c:pt idx="0">
              <c:v>Product Activity</c:v>
            </c:pt>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 Dashboard'!$F$19</c:f>
              <c:strCache>
                <c:ptCount val="1"/>
                <c:pt idx="0">
                  <c:v>Total Sales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'Final Dashboard'!$F$19</c:f>
              <c:strCache>
                <c:ptCount val="10"/>
                <c:pt idx="0">
                  <c:v>Coffee</c:v>
                </c:pt>
                <c:pt idx="1">
                  <c:v>Beer</c:v>
                </c:pt>
                <c:pt idx="2">
                  <c:v>Marmalade</c:v>
                </c:pt>
                <c:pt idx="3">
                  <c:v>Mozzarella</c:v>
                </c:pt>
                <c:pt idx="4">
                  <c:v>Clam Chowder</c:v>
                </c:pt>
                <c:pt idx="5">
                  <c:v>Curry Sauce</c:v>
                </c:pt>
                <c:pt idx="6">
                  <c:v>Chocolate</c:v>
                </c:pt>
                <c:pt idx="7">
                  <c:v>Boysenberry Spread</c:v>
                </c:pt>
                <c:pt idx="8">
                  <c:v>Crab Meat</c:v>
                </c:pt>
                <c:pt idx="9">
                  <c:v>Dried Apples</c:v>
                </c:pt>
              </c:strCache>
            </c:strRef>
          </c:cat>
          <c:val>
            <c:numRef>
              <c:f>'Final Dashboard'!$F$19</c:f>
              <c:numCache>
                <c:formatCode>"$"#,##0_);[Red]\("$"#,##0\)</c:formatCode>
                <c:ptCount val="10"/>
                <c:pt idx="0">
                  <c:v>14950</c:v>
                </c:pt>
                <c:pt idx="1">
                  <c:v>6818</c:v>
                </c:pt>
                <c:pt idx="2">
                  <c:v>3240</c:v>
                </c:pt>
                <c:pt idx="3">
                  <c:v>3132</c:v>
                </c:pt>
                <c:pt idx="4">
                  <c:v>2798.5</c:v>
                </c:pt>
                <c:pt idx="5">
                  <c:v>2600</c:v>
                </c:pt>
                <c:pt idx="6">
                  <c:v>2550</c:v>
                </c:pt>
                <c:pt idx="7">
                  <c:v>2500</c:v>
                </c:pt>
                <c:pt idx="8">
                  <c:v>2208</c:v>
                </c:pt>
                <c:pt idx="9">
                  <c:v>2120</c:v>
                </c:pt>
              </c:numCache>
            </c:numRef>
          </c:val>
          <c:extLst>
            <c:ext xmlns:c16="http://schemas.microsoft.com/office/drawing/2014/chart" uri="{C3380CC4-5D6E-409C-BE32-E72D297353CC}">
              <c16:uniqueId val="{00000000-4DEA-4C5E-8677-C0CFB0470678}"/>
            </c:ext>
          </c:extLst>
        </c:ser>
        <c:dLbls>
          <c:showLegendKey val="0"/>
          <c:showVal val="0"/>
          <c:showCatName val="0"/>
          <c:showSerName val="0"/>
          <c:showPercent val="0"/>
          <c:showBubbleSize val="0"/>
        </c:dLbls>
        <c:gapWidth val="247"/>
        <c:overlap val="-25"/>
        <c:axId val="978053168"/>
        <c:axId val="978054808"/>
      </c:barChart>
      <c:lineChart>
        <c:grouping val="standard"/>
        <c:varyColors val="0"/>
        <c:ser>
          <c:idx val="1"/>
          <c:order val="1"/>
          <c:tx>
            <c:strRef>
              <c:f>'Final Dashboard'!$F$19</c:f>
              <c:strCache>
                <c:ptCount val="1"/>
                <c:pt idx="0">
                  <c:v>% of Total</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'Final Dashboard'!$F$19</c:f>
              <c:strCache>
                <c:ptCount val="10"/>
                <c:pt idx="0">
                  <c:v>Coffee</c:v>
                </c:pt>
                <c:pt idx="1">
                  <c:v>Beer</c:v>
                </c:pt>
                <c:pt idx="2">
                  <c:v>Marmalade</c:v>
                </c:pt>
                <c:pt idx="3">
                  <c:v>Mozzarella</c:v>
                </c:pt>
                <c:pt idx="4">
                  <c:v>Clam Chowder</c:v>
                </c:pt>
                <c:pt idx="5">
                  <c:v>Curry Sauce</c:v>
                </c:pt>
                <c:pt idx="6">
                  <c:v>Chocolate</c:v>
                </c:pt>
                <c:pt idx="7">
                  <c:v>Boysenberry Spread</c:v>
                </c:pt>
                <c:pt idx="8">
                  <c:v>Crab Meat</c:v>
                </c:pt>
                <c:pt idx="9">
                  <c:v>Dried Apples</c:v>
                </c:pt>
              </c:strCache>
            </c:strRef>
          </c:cat>
          <c:val>
            <c:numRef>
              <c:f>'Final Dashboard'!$F$19</c:f>
              <c:numCache>
                <c:formatCode>0.0%</c:formatCode>
                <c:ptCount val="10"/>
                <c:pt idx="0">
                  <c:v>0.34835086738200927</c:v>
                </c:pt>
                <c:pt idx="1">
                  <c:v>0.15886663637528689</c:v>
                </c:pt>
                <c:pt idx="2">
                  <c:v>7.5495438817238122E-2</c:v>
                </c:pt>
                <c:pt idx="3">
                  <c:v>7.2978924189996852E-2</c:v>
                </c:pt>
                <c:pt idx="4">
                  <c:v>6.5208020225321267E-2</c:v>
                </c:pt>
                <c:pt idx="5">
                  <c:v>6.0582759544697259E-2</c:v>
                </c:pt>
                <c:pt idx="6">
                  <c:v>5.9417706476530004E-2</c:v>
                </c:pt>
                <c:pt idx="7">
                  <c:v>5.8252653408362748E-2</c:v>
                </c:pt>
                <c:pt idx="8">
                  <c:v>5.1448743490265979E-2</c:v>
                </c:pt>
                <c:pt idx="9">
                  <c:v>4.9398250090291612E-2</c:v>
                </c:pt>
              </c:numCache>
            </c:numRef>
          </c:val>
          <c:smooth val="0"/>
          <c:extLst>
            <c:ext xmlns:c16="http://schemas.microsoft.com/office/drawing/2014/chart" uri="{C3380CC4-5D6E-409C-BE32-E72D297353CC}">
              <c16:uniqueId val="{00000001-4DEA-4C5E-8677-C0CFB0470678}"/>
            </c:ext>
          </c:extLst>
        </c:ser>
        <c:dLbls>
          <c:showLegendKey val="0"/>
          <c:showVal val="0"/>
          <c:showCatName val="0"/>
          <c:showSerName val="0"/>
          <c:showPercent val="0"/>
          <c:showBubbleSize val="0"/>
        </c:dLbls>
        <c:marker val="1"/>
        <c:smooth val="0"/>
        <c:axId val="1129628968"/>
        <c:axId val="1129627656"/>
      </c:lineChart>
      <c:catAx>
        <c:axId val="9780531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8054808"/>
        <c:crosses val="autoZero"/>
        <c:auto val="1"/>
        <c:lblAlgn val="ctr"/>
        <c:lblOffset val="100"/>
        <c:noMultiLvlLbl val="0"/>
      </c:catAx>
      <c:valAx>
        <c:axId val="978054808"/>
        <c:scaling>
          <c:orientation val="minMax"/>
        </c:scaling>
        <c:delete val="0"/>
        <c:axPos val="l"/>
        <c:majorGridlines>
          <c:spPr>
            <a:ln w="9525" cap="flat" cmpd="sng" algn="ctr">
              <a:solidFill>
                <a:schemeClr val="tx2">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8053168"/>
        <c:crosses val="autoZero"/>
        <c:crossBetween val="between"/>
      </c:valAx>
      <c:valAx>
        <c:axId val="1129627656"/>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9628968"/>
        <c:crosses val="max"/>
        <c:crossBetween val="between"/>
      </c:valAx>
      <c:catAx>
        <c:axId val="1129628968"/>
        <c:scaling>
          <c:orientation val="minMax"/>
        </c:scaling>
        <c:delete val="1"/>
        <c:axPos val="b"/>
        <c:numFmt formatCode="General" sourceLinked="1"/>
        <c:majorTickMark val="none"/>
        <c:minorTickMark val="none"/>
        <c:tickLblPos val="nextTo"/>
        <c:crossAx val="11296276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nf>_xlchart.v5.2</cx:nf>
      </cx:strDim>
      <cx:numDim type="colorVal">
        <cx:f>_xlchart.v5.1</cx:f>
        <cx:nf>_xlchart.v5.3</cx:nf>
      </cx:numDim>
    </cx:data>
  </cx:chartData>
  <cx:chart>
    <cx:title pos="t" align="ctr" overlay="0">
      <cx:tx>
        <cx:txData>
          <cx:v>Northwind Traders Total Sales by State</cx:v>
        </cx:txData>
      </cx:tx>
      <cx:txPr>
        <a:bodyPr spcFirstLastPara="1" vertOverflow="ellipsis" wrap="square" lIns="0" tIns="0" rIns="0" bIns="0" anchor="ctr" anchorCtr="1"/>
        <a:lstStyle/>
        <a:p>
          <a:pPr algn="ctr">
            <a:defRPr lang="en-US" sz="1400" b="0" i="0" u="none" strike="noStrike" baseline="0">
              <a:solidFill>
                <a:srgbClr val="227447"/>
              </a:solidFill>
              <a:latin typeface="Calibri" panose="020F0502020204030204"/>
            </a:defRPr>
          </a:pPr>
          <a:r>
            <a:rPr lang="en-US">
              <a:solidFill>
                <a:srgbClr val="227447"/>
              </a:solidFill>
            </a:rPr>
            <a:t>Northwind Traders Total Sales by State</a:t>
          </a:r>
        </a:p>
      </cx:txPr>
    </cx:title>
    <cx:plotArea>
      <cx:plotAreaRegion>
        <cx:series layoutId="regionMap" uniqueId="{C83D12D0-68D9-4BE8-ADF4-2CD227477968}">
          <cx:dataId val="0"/>
          <cx:layoutPr>
            <cx:regionLabelLayout val="none"/>
            <cx:geography cultureLanguage="en-US" cultureRegion="US" attribution="Powered by Bing">
              <cx:geoCache provider="{E9337A44-BEBE-4D9F-B70C-5C5E7DAFC167}">
                <cx:binary>1HpZk544tu1fqajniws0oo6uE3EEfFPO6bTT9guRTmeBAKEBEMOvPzvtcpedXVGnq6Nv3Fsv5JcI
AdLWXnutJf7+uPztsXt68D8suuuHvz0uP/9Yj6P9208/DY/1k34YXmn16M1gfhlfPRr9k/nlF/X4
9NMn/zCrvvoJxQn56bF+8OPT8uN//R3uVj2Zc/P4MCrT30xPfr19GqZuHP6g7Xebfng0Uz8+d6/g
Tj//+KZX49OnH16PD+PT8OMPT/2oxvVutU8///jdlT/+8NPL+/3Ts3/o4PXG6RP0xeIVIRhRhnma
cJyi9McfOtNXvzZHIn0lKMeYEUThCkS/PvryQUP3f/mtPr/Tw6dP/mkYfvj17z91/24g/9SqBpN9
mZPMPL/6m9efx/rT93P+X39/cQJG/+LMN2F5OVX/WxO8ulZ9robRq8cx+fnH4/nXCfkSi+/a/2Qs
SPwqSbDAHHMukGDpi1ik4lVCU844j+NEUJygr8/+Eoxj16neqBer4/s3+v04/Nbzu6u/DO8vGJX7
//46M/+BqPBXJEmQwDESPKUJZd9nSILiV5QyxBhPCRwE//rsL1G5fxhqQIrR9F/P/947/X5cvu37
IjLPQ/zPROb7/PkGGyJEXxGWUpowTDlByYsFmSD0Kkl5imKCCeUxTr6O8NeRPw3jk+9/+O8J0uWh
Uw9fm//EBPzzLf73efjmeS8x47/f/H+AGbv/IGag9BWBpZly/hwoiNZLzECvCEdIxDEWMXsJ37vO
ePXp34jLPzq+iMbz0P4zq/IFZv/fRfHL93+0NP9cRSXoFUB4nJJEcCHSmAAefFtROX3FkpjHiCaE
kZRgiNiXav4lay6f5h/eG99+PfuvJ8tvPV9E5Xl4f8GovLn7ozn4c1EBnoMR5hCUBEFoPqP0t1FJ
kuQVADhcIhL6OVe+PvtLVN6MD/XXM/96RL70ehGN52H9BaNxf/yj8f+5aBDyikEQ0pSkUDdZnLyo
qcB0OGacxFB4cfwF1b7NkXs1PJp+UP9OSf2t64u4PA/wLxiXDIjAt2rgu1H9SQaK+SsE5T4GcIoR
IQmBiv59lggAL04RTgTGVLzErgyq/C/G9/9Oqf+273dj+PnH5yH+BSNzdfufiwzBUFVSEGAQnxQm
noMQ+y4yn1no15Zvc+XKP1X/Dvf82u9FLJ4H9ReMxd3lfy4WmL6Csg1J8k0WfBuLlL3C0E7SGKQz
sOKXrOvuqe9BBj89/dEr/b4g+Kbri7g8D/AvGJfs6o8m4c9VFQxehUgpQSDTGCEgkF/kSExfUQIu
BiYJpYhj8vXZX2p8ZoAOP3wyX8/+63X+t54vovI8vL9gVC7f/tEc/MmoAPMCe0mAYcESjADCXkQl
Ya8YpVhQGv+Ow3T5FB7+HYXytd+LgDyP7P9FQF7ImW98pn+4c/nD+FB8tvX+5dav9tWLrn/EB76U
huMnsP4YikF7/MMufL7Jd0rkHsT3D2+Vr9Q3Bf2bnk8Pw/jzjxHnrziCZEtFnDKRkBjI3AxdoSlF
EFrINkEEYQgugKbe+LH++UcwuxiOQQilXDCcMg7LYjDTcxOwkESkLI45EzEBI0z8w1m9Nt0K1ewf
c/br/z/0k742qh+Hn38EXQWKy3658PltKUmBSyYpWBQ8SUAtP7NN+/hwC64MXJ/8n2olc9c3VX2c
I9rsUmSedHBDhmZ1NfDRn80Yd0VnTSzdND2MU6qPa3Tezsl0GXZrTdhxnkIj+2qvpq3J+r4tc0p0
JIe52lnGH1RTXk1L3BeGLaUcqkpkrbPlvmvqVc5VeaHYmV03lq/xCeFVZL4SUTYh3xblvN3PD4xQ
W2yT4/m0HdLJzjmv7GGOA8q8ad0uZqIII843544+XcyRkEjnYY1Gifr5gVe1PifpvGtYX2VJuZyF
qtvO522VG29FXtXuSoctkolwWZeksm5rOXcoOYp6qPd92V9EJnE5aQIrEvR6qrXKcTuFXUzCRRfj
7XphJir0ykjhhmDkMDZeJmsrMjtaUSxY+Iwmtd6T1DhpqiguOtVO0qLldTvRdEdV7sNSy7V3KkPT
g187Igl43FeNiFXeIV7ltpHrtMwFW+2Fn5dJcsWjnLmWyyRaGll1o8sr5wLESe1mNTW7urZNjmy1
q7d1ucMhvdXpkA2A9MeFjjpHdLhIEy2Tg7bozo5hPo/r6C5BSbGOw1tWzzeU+CzMbOdYIplfZe9d
btT9hpRUYi1cHJ3NVlwxs12ESbyJuX0gfSmDXSfZYr8b29Xn0Zgen1txV/VyrLms+uHD3AiT0b6q
slGLIGEr4XJUfpYxG4ed7cwZXpYkU0k/y6hODu3ITnM1dnLF4VQZ2p2lcbhAIX6nzNCebytKc7Qk
ZldjJnsXB6lQVOadsaMULUn2TdhsjlM65WXCxn1Dhp0JdSv1gEJhYIHLkeohix2nZ5Pq3LsNZ37s
z0bOPSy4yuQujcfcJtucOaQzs6Jq3+lKZenyOOrqLkba7hLip3yu2gvk60aWMb61CTpvS3qDOnFl
2rrK3PyBVB0vfNK8c7b2V76L5aK2+RDhMpXtxCVVS1pM2g9FNIid8gmTS9TW5wMNUneq3s19sm9j
tMFMutMQ7CbJLPZ4ndbctawuKhzN+6kqCz1N96jr9LEqTVNMtc8BCSDNFpvFER+k9eV56aObgKjL
ufNXNZ4vysHvkyHMuSGYSqNN0WmeFomqX7cDibN1EyEbh0Q6yy9Hot0FV2EXxnF+U98RZG+Vv001
ivaG9FTGdvvUjLqXvUGfaOouy3LdiT6GXCSD3k+d7zIe7CTXzc+FScf63Uyvy46NB7GoKA/bgIux
5Ic6ZJA275rm1tFOyWm2eeBIFTihl9w3bqeqOvPrfZ8sT2sU+L4O9NKx5TglHu144jJD03W3tYnJ
6yVcr2vd5ZOhfRZSNEo/RXkzT4ekE27PyuoGoHon4vJmCFclGrbCixru0F3y3lAAAIYzZJGVnHCX
hY0ueWWwzgSdhKxVfIiHB7FuNEuGh2WZdM5jnq9V/BBvzwGqtjpLENnxctrzUAOUNUN1iNI+ZLTy
jxOKu1xrQvad344OCXTezWGVMS5vFyfKN7XuTq57rWtnilH1D+tUk9zgujoNPYPBmPrJ2rhIxIyv
1DxUssP8CldlOC31/JYLrE81eVuyxkm2dDLM6VG1dXoT8CJbG3S2hE1nqfBVLipji66uaTHb8Vyn
9Ik1v6iIve22UUm9ijGnLXqap17OOp7lytZVRjS+41oPxTw8VgrPl5iaFqhiHMugzQ4jluSCf0x7
VmV6TetcYACsEWe4SX2eWkAmZ7b9YkIlp45UN2yf8MlfjNGqM6ssRNcrvS/pmrPRDzJEIpLExect
n2Xf4rPFTvSsFirzNXmjbdxIXFuXD81x3Tp1KnslU9OhAkejPVVJJLVK4l2NKphjPl04Xb1x8WFI
3dUc5v1ibZpFTV/lAapk6Ut0o0WctcT2kAV6Pg00CnlCC0ppPkQCyYCWoppDCnOz2MK1OpYsYXm6
9q9959esE1Wz31rxgQkeDvoX0Y3vmpS0Ge/czbDa5Zgclq3sZdquV118STrGAOEAXkY75TVBpfQj
TnMV+07Gld9jZnVWClfnqqvOHC3j624SRUMxrB31FmqBy8o2bvc8qpLLUONj8FDWZu2ucTuk1yYh
mY56yQjv3y2I1GesjhzUSHWcxt7mnR/NuWL2Yjj0mEVXZKxkU7NwyckEFTLEZyQWr9UQ4ZMJUXsd
TTEculkfo4YdajscaMOLZJxeb9y9oUTctSUslKq9r02fyiWd70UCyzJZ3G6203o03C2ZY3ivq2jL
ZyyOTtntEIYj4KrbrdFwUpu7Suc63LTpmZ3TDDvuL8W8Imm21MqUw3V+E7s1iJsNR+tNOTl/Iuv2
aVrLTqrFpTtItQ/Wz7fTuEbHoYL1L1zItIWFCZxjPqgSjdm24lONJAKSVsD6vaIzzY1pbT71os7N
bK0k9slQMu3cYp7ctLKMuTXNE6WlD8TvFJ2TnZnT09Cu/SkM9Xu94Ds/pe0uEHJbAQFRXRPkJMRU
1OUqxWTSLNbxsVzH88FrnWEoR8pHax7iNoOiEC54eKeQOpTbkubarZLp6kAXra9inxa1QtUHx/mw
U0nUHuLgapiW+k0wJc1WjT7UpdrPm4AC32RCDMs9860tkNN3Scvv6bTs4MYZO5k5Lg/YJnXhxh4d
mBin3VZBQE2ShN2iHmi0ze98XD2aOun3Pm334DefMTcPkEAwY3GEE4mReBP6KecqZecI9tR3opqT
HDYNoYxR9FZ3wLsY6x6aMR5lN2rJXTVJ6gzLoijc6nV8201hy42rq9yMZc43d1wrMZ5XS9fBQg1v
nMCV3BpArmGO2gvTYLgL3+yFWcggJ5ki+zEuHb7EfSQpZ2O+qKU5bet41Kq+UYmlZ62lDzYoXyR+
u1GRlYpWGduqd6sVgIjuA/PRXduMJMd1WUpSISPLJRoOK68vBtIOsu62m07RSTrc0JsyTX7Ruq4k
YUECfUiPHuhT5mfeHO1QF13aLLkp79vnhepRs+MQ5yOwle48TRagSIB1ai79Tg+uKsZhtkVaUZOp
Nqw7ty6wvvxFVfJut/GPTWtnucyd3c+d7Fr0MYqWkAVk5yxC8cehQh8IMuw4ROqqgyp6lmhBcr1Z
J6OrPgaI7ufNFtHa35bOXSV8MJJOzW2zXTpT35Sk1cXIFFDKjljZi1Rlyea1tEbf8bmSZiA3a+9R
Hk8+W12Md36Ib80S+ssRuA+vgaKLFOrYbGtJ0TO4N8Ttt2fVMN3SeE6yxfgbjul5qseLst2INGGZ
Dl3EoLyUrpEkGgaoshvOlyVEB0CkqdiGzb/XxN0D5QVuN4Qpw8EkWW+H66lftZyTSGTE1EdLsLtr
xzGVfWimi6QLQQ44SiG7Yb45r6WFPpVYlj0J05uFJwFoue+lSpdyt416PQtRo3KCsWwXXB3HbZnz
skHTqYt+AYxpgJNP+gMNR+6SU4mntz4edlHDgaQSdBmqFGcExiznzSCZWH9cAw75IvgiB+pLmQKu
8kQAN4u2dDesKZZjxNurpow3INaT++DsQmWP7XTYyg3qWlTVBdOOZKGc3xLF9xvvL1beNNKMen5X
2uYxpMBGm3a5GurwNOEBZw1hVe40vY5BbJzTCRBFNfmiq1TikiXH6rkJ1p8pyXBks/o44HAWp7BG
W0iAvO7Qx7o7jzSFR0VG7erZ3a90fUKuvR2a2D4z1l5OCzofLkhE973rL/qEwDsNA8lp41s5RKnk
cf2xaqdNAhP5oAd/TNkKde/aN+o0TPYBVNQNC+vbOfK7OOq3HKEz3bkPYzSP+6pPnFSbuNWh2tOS
VLIeZR03JN+qLmTbLbPili7VQ5pWMMO+8NTLDsUm99VDGU1H4ZOMkmRXgbzhZL5AbYdkmUy5COZk
uvQUd/yodK0kCmxPSZ2zgR1YWX8UyZtl24oN1FtY7Hs7NFnCxBvCFyWHQizirlzFI7DP9zwAhpAy
ziL7HiUXgrS5Z51soLSkcQfaoL/eRoA/Xl5vFTrra/tWRaGw0Sy3dLgmogpy7Pgtbba8q7cBpFLf
yLppnVyaLB1Bb1bh9HyrptM3lox5YPiU6HbNdYm0RNFyRVl9bmd/3WzoXe/NoZnnjIbx1JeA0FFZ
dNScxX11aehQy2RBTgIuLDCbsByZ2y0VujFx8hY7f+hI0kHRph/bkJfGXGxRGkvl2jtB8EVj/dXK
o2tUdsXA3k/WFFFrzqu0zPgQ5daTYrNWnb/zqm92CY7v6j4+TA2gcnIsDWIA3uRq8eSDM/YuHtBF
5crLqS1QFAEp5EW1tB+ooMD3HP04aXEO/Bdlbb2kMiHT4+LYbgWK05Z1ZpMub90CpQCIAFukA2rH
mv6So6nQQ/0o6HLTlQs4Ag3IPsSvacpybMOdUihzGkyD59D0qs+o0DvtD6IG8a5BjiL3ujFVmydz
K/nChUTpnNlInxaDTqPAhxrbLKXoPt2mOWsA22eoSM9zHs3pnTdkL6r6rrQXYbYPPN6rHq2yDIxJ
Q3m+reJ6QvPbKtjMDqEQZWMBgjKwQd4ArXgL7kUHNArUc1SX1y0Lu6pRvSSB0Ne3ltX+rI+SqVjG
1spJt9ftEqkjnoFPgeNyEbVxfK7osI/NNhzHAKBha2AAG+goo5FMIUxdzI5VELJhgwWhHLkMp2EP
tX86VXi8UFV8tUzgAEDhauRg9QWbo9fKoF1UK3+ISnINZpTPQQFaabpxKdq1POur5XxrOeCu0IU3
7skweIFyDRmGHNoW3l0Njt8LHcLBgIqo2bzJZRpGWBJiklu0XXZNKduoPKDJgnyN4cNDoHUqzLLs
jC7iJD3Hld2DcwU0rsKXtG6mHb9k6YV3QAuaGoGYry+AO37kAX+M5uPggcY1M1QLNoomg9Vzua54
kgtINLl06rBZ89GqkB41sSEDg2/OEj3vajFc28rV2RiZe8aas4XbVJZD/NFH83oXqyuXlpUUZW+y
cqR3pEovoPRdB9xEksV8z9fojoXoasLzWzSABWMGcKtiK3aRQlecdlAXzfYhaZ2TGNdkN6YrZNt0
gHW5Qz52mdWiknPfXqg4TS9VlZy1Jap3qa0Lv6n6FLXdLpStzYybwW6CdUeTYdrXFn3AxgCJto8k
jGW2eJY3pqNHHPOigQ3nzLTmwZS2k/OYdxs/bwUylzF8FHnXq/ZYiqaoaz+edeB45jSuT9W2j+c6
lSqwTfIBd5K1Vd5he9YnpdgvFQHdnsyfdDPYrOORlvXmD4MF2EjA6ix0O5/jOSTFwtEZoiA5zPK6
qUMOdKvMdD9+SFLUyBGIzdz5fCbReqSJNVlFx7O1BoNtnMp3FWHS+UhlcxvvejEM+eZxckj8fGlU
okCPgjmpNmNBUfyiAyToxB0oSRresbEFvTC/7rpIZ5X3k1SmARQXoErmjuMz4Te2Qza6mTrU53B1
W9QIhJ+mfL/gsT0gVIK62+gBaiqXXYrAEAgDqAQgZ6KBYjvzsTu2lB7WhZ183XnpNC8IKSPwUcDe
0Mkabpfpk8Hzks+D8VC5Z3Cr8IWbSHpMqnjOBRkKgybgBXo5Hy0YlZ0dLufGX/PF7BOwYuW8hKVw
0a5N3CMtwQpsWPNpWxjPWhB0GTDRR17SJ82Tfjd3ZSSnlDdnwcavvRgOcWSHnEzV9RhXN1hFl2Ua
YFULrjOyOqB4swUuuExZksZMtlVzbTvyqAbR5GkTzpWpLrak3LXIP6co1rnnrsmMNVFWtdGxR3fl
1hdb4HDjbsiWtbvsYrAv+2a86Qy+myID5sAafegjhHPN49MYOAY1xuqsiqOLEgMziexOxcxlTAFv
i3G7pzrEGd/7cnxrhgr82IoVVjS6IG3ICMJD1mtwRvsKnaahqGcvPkUxesM2cKRYU7WZpmHbg6F6
KIM+lBx0R6S6VXK/9KdqVHtbNQYImXZFz4H8LlOa1UFkGzq68rxLBjl69+gjgooSlvKzZLoR3YpO
/PlQDRad6qajO5YM13gZk4NqkixqG+AWhvHTXA+//vKV34p57p9xI4pOkCigCEHr5DQF7/PzQdcd
O60EsRNaHSzAzydHodYMYUj1ATDzNFVq2mEwrI4NRu5UTcklGDJ0Z5weTraP6xysGSSZsuZEng+4
qupOjqEyp7Vf4CeuhJLgwoDYaJIDWdW6BzvZnewWDrPW6x73vT3hQODw/GsegdSk67GzUMA6Vh8n
c6MTp5piaP1ZOQuQIp+fXifCnywpc9Yb0eXgyafZ5+d+fpnPv8ASNxB2eJffzgELzZfGosNAIYhB
OyNnwct89luaoRp8H7Ch0aln6NdD3YNshZ2Ve5zo/rRQCl6XNmLNPv/kqeKtdPABzSlVpT6pEepP
j+i5UzE0DISeBaOaPWSePY2qdqfahlImaiJZ0sMkfj5MkDXFjOKH304hmp6A5dq9QxNYar812BX/
2uvzuWbVSb6OAO2/NcwGNjCwAzJnLMBb5Yc9SElz+u0gPK46eDs4qdRYOI9M1gjIgnQQo9RoivZ8
ik79UI35WKE2T7V7zbtSX5gK+HCIoJrOYGA7XZ5p3sfHlCjZxWErkilJ8jhonPvRZ92k07xujyZp
gD5MQ2Z6ECuNiCIAnjbaQyW40T0U/nmd4tuu9JfKAkdqoJbKBW0I6umsznlTbVJvYPIy1JZFHdjT
hqLxYPtwBE1Az6dV7f2Y6sKCKxUtr1HlxkwDuwUXksmKpHczpGGeROAqrkq/WZth3pN1lhwW5VlD
8KNCUFgWCg5EuzZ3SdnZ88i2YNDzugCMPq3V8lwEKgU6c0aFKadr0onhLN7qIjGr39m+322pK6He
4OYwgjWUWV6dNixYBjBnsi1MCGyYeMl0Gx/6eJ1OpgzvXaTfxMuAigb8IGZO06xvQCfirKaWH7ty
ArnkeQYgiWE/aB81ExwMkDhUfQTt213bKFE7VnYCNm2yqSdz7nv7ySFzNcSXFUEHh0Gq4HXfcfA9
NX3bJmOQrcdPOmKvPYjqztmzrlu7I14NWJ+kzEjXXGCM3rROrJJSqdv0yMjkYfNEUVmF5W5Y+alp
7wLqwW/B81U5kVvh7XEWzWWs1tw68xbMeND7/bqAlOzfrAQQdzNbFqbwodbi+vmxNk1gq0QPkjMb
57VqPsFn9zKAgw8bceu70sWFLnEto1i/hg8O7kkEOzgBTNmujt/1EyCr2fyn2eN3I4yQNmCMjBOA
zoSG9/UKHrZBr/14bibFJBiVXJJ1uH8eXUbAbrhoGdv2YhsfeKiuRQTk3FB4yxpgCPjEGC6bKgXl
RqSO6Z0tgf9skB6d7fp9aeM3blz2AW2gEtX0aZhHoFegc8EBh1qJjjYm0dkw3qFmKQsa6xHwLD0i
p/YK+QKwEaq8017OSj+1hHSwYxJM3q+yUcZndeWhWtJFrqXfJE7WO4vEI6vodjZY8KCSae6zdh3G
q2hlsxSzA943UlD3tQfHYU8nsOnTiNMMt2k4uFqx6x5cTEM3LWPYy4DvbPpC+3HK+g2G0MPO3vPU
wUYRfnDtWgQcfbjUBlQqKmETgk/0XcTmvBrZ62Rq9rBLSS4QbME1YYyyEoHnXSZg+JbuwjOs5HM8
PGwk73zthYzMcJGs6X3w8QNgJc57g98H41PQsjBm54PswvrY+tXKqCsq5Kv9OHczNPs7RlowEFYG
xAZfVb21u3l2fgd+TStVQ88TMOsOjJv41I3Nx7VPYS9kuFFs+IW3YIRuWytXbQL4gtGcKbF1WQsb
ETFEMcdLJfsaf9hsCuERaeaION+Euy0n/GnWwcuhBM/VDL20Y99JAj+em5TiTrbt8AkNsTQpecsU
JGmpAqSjeet5ciXWMO9oG+bCk2jfubcgskQGXwqkWdURlpHZN0dRVtnQgqTUmt7BjjqBRQrmr5g5
KDccgdvoCty0jVRDAOqsVO7ex9PmcqpLqKoKQpL6M8rNfRzRS6J0l4ON0NTb/RDcEZH5akyqnRoZ
PBk+1s1aNR2jmSaHwOq7pqZulzL/TFNh8y6NyL6qVuDGkQPgbJ65O6gtgfbrwMAYQRPI9wO42e+i
Gle7MoViftby5Nx79sEBBRtoj6GWtnlp01sn2MeUw84NLJseT0/IbDfWXXNkipWADbiUsBafGxra
wkawK989L3hfb8X/sHdeS3LrapZ+lX4BngA9eTMRTZO2XJZTSTeMkraKhCVBEjR4+llMbaNt+pzp
+7lQRqU3BIH/X+tbkKFp6QT10Q+c0zK0ECdMcOE8LpyVvQ9TfUijdoePZgsTQYtLZ/KwVlBiUCx4
RbguL03b9TnjzqPk4qabvjp11WfJNB5tSI6rZkEe9bWfBS7MwzAp/cHkNjR16XWJyHScFpXvHHi0
3kGnukRx9OCL8aKMkykVFa3w76/vu46CZYTzBt2e2PVx+9gMpM08UAmuRckdEIrRGcVVhgIJFRFf
dyYQL3GzpHBd6wE0wfrdScd9m3gNVp6tRwwhsoWeLpl5HGKcSxOJ2zzp1W2qqsfI5YW/zv1eBu8p
dNwMqM+3DvPWvMK17fUL02w/9M05VM6dn04n2mBWXNKHBGqSP0IoqscGM1jgvw9iPTlr/GVMko9E
fCVtxTN4Z88K7MPAWEFU7Ga8hevekwMm1xmiMBTWhRzs3H+BjItmMWFoI8e9wkTrKP3OavkImOK+
T8NcdIE9jFMliknGtkQNctOQ+kTS4DkkwaeuxW8m8QVQWx7pGosixWcBjKKzFcp7B5Sigw2TOZBP
UZOXcF9PLIxK2IHvxEAyNqJ7YdNymugjCcdvpEaN4/F8nIe9wHmChXYvxumeYDFwG1g2wXrsWsjE
roUumXSuzLULt7130Mav8MQ65u17YiExt95tQmm5kuBNW7K5V9W5rcZCgU4w8SrQJcJLIWEe6+4z
M9OngY8k9yi995u+y0ZGL/OofkkSKEg8MG+J0OUwDl/1GnyRWr0qgbLA0BcdTZ+DmPNsUssFtYba
oX+MsQDQJRczf29Gf5fCncggl2ZG9V9DHM8qWTycDHG2tG6ZCJcfkvWpZs54YS256ZbCI1rn8Pr8
e1G5IsdKowr0bTYPcSq1fkFjHNHOLEupZoqREPYaPmX3BkG/AJhEYHiN8CVd/j5qEAEVFgrYYv4u
GvUtkfCLA/wwwAlYA4cX/q1Xfx6caEdWfVYjKp8gwUoJhOQM5fUhdEiTxc2RLcH7PPEAP/Vzsrrv
EM1E7s7T3knBNPhSfdvO76qtdT6MUQ6JrculN9p8CaLngMTHqZkw+0Rw4WZ/vQljOG1JH8ks8uIV
U6k51PEY3g+GowH1nG+txquEzqvCrEkGbbJIom4J++AT0IBDoKK+JJG7HhtIxtdyPx5/8SLoU2Pt
9FnquNvSfK+mCoWKxpRp1cnl4zcnwKcYHPfr0Ne5debCphLDR5URQJ7c68MUWId75HjewTlpl75w
T5ld3fIQjdUD4YyeDZwSX262mYUj08IgbavnlEZvpIEvUFfL7cqr15FM52hIeOnq4VyZZsC7dN9X
rTBlePaimN3HlMtskPzcoh2CqgArZEx0FvsMVFP87g/UZjwOi3hhLoQkVkZ8OSjplgEc/txt6yhv
IINkcA/mfeuEn7Sl81EPEiqdC38ypp+0Z+8Nish9hVBalnr8ghIIjMIavwG8OfS2T3OUW31ekRXf
yIfHbdbSJUqXwtytEFcnoxdMGdGXBXJFaVvMKzi4wU45zaPWtS7dqq2yme2itr5vm+HNs8wt58W3
hQMwaUh9KKFxvXd9leHXN6e0HscT3Js8huMKM+jcDegq2iG8c6sp3vvJ8oKh0GMxefDCeT4C+7k4
MXuZiVDQrbHUUoWFTFdjyZa5LYCH6QLFmouqGd8cU9RRgR2qVug+wyBwquBcyVbNUeTFDoCpKDW7
mSl96OqjtTPNajSERPuw52fYpe4YzNAJood0BRjShvRWQLfaw3Mm+8nlj2Hnf+1qzm5IeEz5XY8m
+2Jce16a2j/CMhuJxSEZJSobLFiSTTwL68Qeg87OWUfCzHYMrBTUvM5I1JENyfp0eRkhC82eehzb
+UZPXpTDw38dh1YWfviWdt+iMR4KZ6BVRjz6KKl9VD5kuh6e5TrU82PFL0lbny00kdiBLNZCvY+M
mHfCOh+9tbCU6BxhWl7SvPWmYxiaDy+VUSGqdR8w8hI4XwSPvpPA5rPy1NlXIGf8id5Yt7ZlWnsh
yne/pLO686x4DUIMa5V2cDDAE9ihkIlQOydqop3p6sM8jHeTu5AiWD2Ig+O4qxqXltCjk8zj2mbW
J5gTV1U0PtYQHDXUNuw4mHXzA5t8FVVu23QfLUFyaFW8T5ZXyDPQCCMn3iXj9FV5sGVkVz3NS/zm
essr5IgXozwscDrt946M7hZloEWvv7g9FFlhUNL0cG1qEdFcmkpjmjjajpg9T8ycuXMdFlhDMUzF
8MCioMkaJDeKmE+7UYVHnUKrrxP2bgW6NiPfZgH8qTJfhibdIZgOX76rNAqq+RaG+O26wDkguo4u
8GZjX32P1JTkvILrYczCihntZ23lYbDxfUITMGd2cvMVS/Yhst59WAcotCB1hv6uGeh+mj2edYv7
dV7VmHPhFrJmB6x99b51X0wayBw2MeATIdXOd5osEfKBhU2D6my6pMp7muJfBiYLAOFNjmr9azea
t4jlVdfLWxEy1Db4Z4EsZWksxL6q7I1PDNpcbxgy5QUn2N0HTqNyTC209IEc0PU50P3KGY1Yv5RR
K18oNVkjfZt1Qe8XKbFLMTZ5ZdSHVrwtU1O7RUKjr8G6dBmXLCon6j42ARmPy6wwNa/Rm/matF5z
4BpuEiRGE7skC1cBuWdEy6W6XVOhpeXzSxLq28aL6D5Jomy0ai1C/UKrQe9TaZ8iz+EnivMXBZ9g
5eh1QWGWZtj1wnglKJm9N45w1tTB9cc5h7/1ZOvKw8l6H/ZQ1t2KvkeJR4+TN90PTgh3fjFTIRbJ
8oYua2GDcJ+qKX50wjWPInLDHH8uG8grwClVbtre5HQJgCuKA8ycqmzXeTqEzsHrJnPhNT6ZxyYQ
ehM83LorfbL8cqWPf0Wj/4T2fkP51YNl+3XfhN+v/p/993aD9Ydrpv+Pm7eNF/64Vjz99/N/IYf0
X7dPu+e/PnJ7u98f+kesdKOff98p4C889Y8tHP4H2Prf3vn/SGKj2Ab+/D+T2K/fe9mq8Tco/8pg
/3jObwy2i5ivD9UGSLUXbXsD/M5gx/6/EM8GeYfEXUQQX8c7/cZgh/9C9C64otG/5lR+RbARYo29
FNZEgLiRSyBi/G8Q7I2v/om/9oD2u2ka4wMGiGAGBLmLn/nrxJ2MpW0SHuoo/ZagVvTpxbrzkrFa
+9lPP8w/4N5biOPnNwsSpAzwTYM02RLPiEb/+c0qM2nPb+vqsPYu33kJ9K14Wvzc1T4ttc178ssw
kCMMV01W9DDJm3aWo5AErNQkv8hYQltpw6yfh7mYYVHwZa2LgNcpuhH6QhPyDE8gxCnin6lAhdV5
ei5MP+R9wJN8WeD/sZDetHWCZYN4pTOtbTk5/cO//6Lx36h2fNEwIkgZ4Ugh//2XX7WJhFigoqSH
tQ4Oy5gMGbhCXhg4nxlWPe4KkYfU+xYQ8SGof+iW/oFQJfOxUl1Ju3FXV/LQEPkhA3kjBGDYhFcC
fWhYcgX8d42oLr1WQAIc0GxJ9xM3TXvy9hy04tFLQNdFwZBbyHkltN3bGEywYJ2P/giCa+ufgOO0
uzRmrxQy3UnYBq1soySM5AYmXCAaAHeuRUuV4pNiBYZCnwgYSQAoU45OM67Ht1VHoI1qfWgSF7uR
rAQ8cLNRm+zAErR8W04RT6EfLlsPqpsfJsR8s2bweQH0ZLXftdAPnNQfEfeGzHL6BO6u8GAj5fha
SbEG/HOr2xqy1vQOx53lMhJz8R+O1TbofjoDroMyRpTBDVMS4gz9y6AkfdD5crTpoWkAhLi6emY+
/5JCC0evRQBzAijvlTF5HbCwmDRBo9ujnI/Cw+DEgK/MuHdFc6i5n+Qxb8ihjyNkBzyv8Oh86hoV
laFO3pYhQosVADIg6IxYw4BLRvW+7/ol68VY75L14n6aiAgLr6YfIUsHkKaASnQMPZO1GPd6csp+
ntPSBulX0QTLye/1m2jUTdC2CYyjEF7Yti6G/Cy97hWK34NsMfDihWd8hUnm8i9QXR6qYR12IUDJ
+bh64Dpdcccq+MHeiH4px8JzQs0EyBrmfIYHLFga6UegUFI2SXohLsTOaoX31DB2n6ZrEQfieRn4
R9LzEw7Uo9wYif9wnP7hMGGDlRQ7XSRBjHzMn+eOIfCNWeM5PVAfEQx03+jq6nAF8g492HuCXPH2
79/w79EUnMRJQvwwSLZc57Z9w89TYzi5g+xcvKO/oHWIogebUHiR28kQKfMJtsOdDyweaJZ54ytG
MG1xhOMW/qxRwOxo/TG4Za3rw2SwC8DvS8w/zKT/NGZTgk1NACpiivGxbvz80Tx3UEo6Ij3E3k06
tM0+bvDRsJINmyscoiKIJqi08j8cg394W+S+Qd3HCbYj8oO/HIO097xEzE5ykKH4WMLkmXSYD5KW
faBvrjY6Zg+U9/nff1dEnP9+6EMPN2N7HSxTf1ujWI0tYGacuAcyulNO6/t6XvqsmcUNNPUpj4Ha
gD/hYx68VEMMODKALLd4U97G5AMm/xn5milPsSzhtAMuwtqzZphkKsJXsI0CNmq6X9MYyi5bQTOT
WOSdiHghIvkQDJTmYqWfFHIKKohOasJPvcY18J6oLTXetxQLTCNotDvWgVroyUPkt4gJRRAKUSUf
sZ3QAM/jDMARFuWXeoW8F6saRG2z6Dy2VabbjVtI+m8jeeEdB9Fn5vu0gkQSVvDyrIb0NrOMh/hk
M485yKIBRF2KjE+QBB8LWHO3gunG6DiBzVjKhG/taGYiisjKNvGIxd6AFS1bstlWKw5bp9FDJTUo
5AiSv1ifgSy+GHd7LJbWLF3Xx3jEmqOdiWTQWIGR4MSrUvy4ofbfohWSgd5WhxVa8Ky1Krx0R5KG
H3oJx9UYxEqCus0E9OL/MCK8Lez+50k7IdiAAAPRi5MI+cVtAf4pNlaB8DLgOJZDnXoTdJ4dU9O9
Wa3dOxX2qgKYk5BlzRq3gy1VgfkY41s7Q9sXuj6uS5AWUykmsI0NUbBNEnJwk9lkQoLZkQwLEWqV
HJpAPoNhQjdq6pvWQ/fDBjf3JEdSa2cwoRejYegrA6hBSkPwdcJvFAA98Gabr4P08jCZ60KKEZp/
HJaVG+eDbyH1tXWza+T6MarohBAJmtcw/dqSY9/Mj2k7I0wyubBehnHv8aC/bW3wC3eGMEd45Xnp
gE5gzipbDKeBF6DSn3zS3IhQPSY6gQi59D54CQhJSP+8pVtr7gXxLpQKdIhJOYx1pwgTi77XoMSq
XQmM1EW36K47R0GEaiYHXFGYLX2z7hPpvwy2/Qz+J8z7IfzUr0MFRZo+MQZaRiNSFFXIrlTxTSKA
AUSDc6etOS5wHIppjC943yGv4vRQm/44SuiqupmffNYdvImWCUGeLeLzbb8yUyT4hWKBnyp4hZsD
SkNPj0qHH6um7V723U51AGRcEBYgt/G5K9ZcGhTWeRyOAcgfd8dTBs7HenhuA8u98rA6oTfEb1WI
FYAxfA/8etSasgLS79Qovjp+XLAFXR7iubkXre8ozZIMel3GRki4qE7dXeBWxVoBkLdukxQJbHlT
R+jWho7uJgsHmrO+0MxHti1O0QprDAngDQ2Gf4A8HPNRAvpQKjmHE1tz79wrmAtQmaHRwy9KRDOW
SdA1BXfl2xqSjC26eQVH+sRCfaasO7IIMR34bBARaXOQRh+E9ouxgrkVh/smwGBYVVDAATAocheO
YXfQBJhWlbQGOlx6SesIUqkzPdWDRjjQ7V8kTtdscv1LM8fOcRr42R08+w7SLuJ4GSwl0b6rgtdQ
h3cR0bwc3MbBNOTvFcHqoheNWdCrvT1pZiCHaItb+qL4cmbuNORzS3y4LN0LOl7YU6nYyNTWz6Rx
97H0+kPAsZY2XEZ56sQLGF64WRxgn1oxo6wNwEBIFi3tzrbx79fJgEp13mW7wKoLMqw2cUZ9D9XT
IkGMwhqHufxYExx/2RNyDvvlNMTk6E2oUIGfQajq5A6+zJNfbRaOwhQb1Oow0CYXEOIZHI1sSObH
wQGSZwykjcDxbmwPKDVycVaPLjusnNoc6OtnH6dNtkBW7Soozc7MbjmDG8PlXuv2c++3QzZQgGOR
XJ0MQFsFos9/T8dT1ZhfNGabYz/jPE4XoBZhdSe0flJJeLzs5rS5BZkBFtJRt2TpdxFD7i9uXrmc
vmso/nB5qgNmtrthgUKsP4/aPKeD94UHJ8hdJ71e05HI23FA2MCDFMttPH8SiAaZsULRPe5Dru/s
As3cqriHIYs00mrarGvkSy+mOENa8J0nus6QHnoSqa0zGft55Msoi9tp2glM9QoR4/uxF7ZYESAr
aw7kkC/u3vECDi9+KKDt3EyqAkkh83lp7d001CzrPPGZKfw6yH91ZJY3sqdt5sDNz1Hafko9rCYO
I/zSOak6xO0A8czVl6COnF2L7oCz5uAsiI9Cv0OUAqZmvEYZxJkOK/CI1yeQa2YISak/PWqEZliA
k7lrvTTTwfgSp+qCyNU990dWqGTaMneQ8pMErIQPR8HGLzH6m6NVMoAKRjFH2qvdWvE9wiRH5AOB
v6aByuBGvFf0uQf/kgNGQdzVv6iaEDRd8BD8/bgEzd5t2HOsMZOyPjrxdIwwKVTgUIADgRIh5Tjp
tsAGb5v67fsoJZGmmueXLl3DbPCMylNrTsY90rnFcrs6e7rgWPF0/erQLzjLh7JiMyvCNH01Q3pZ
XKzVdcpfhq7fBwvU7pGQOruQXtbHCHFHrmlc+s2KCGKn+xzy0I5IckMSdH6oI6GbmyFDuOGtS4PP
SZB5nURspcW6SSdzDiN16vz6m+8Vk6i/yQBpJakdkaOaehk7SfNRIPPbhfPJqwZYzOm3StJD1MGc
WyvnlUcQpmPkH9HrT7psF34wcM6mfn2WmF7g5iX3LF6Q0o3FIZ3Sgs9oI7k4mTT+YAy+Qpj0+KBT
+2lON7c7gv6vmrvWb96q+m3wzkIBwSc8AJzkp3u3WxYkfr3D9bnzSmvYVmY32LRcFxFmforSYHYh
qjVhbqHb53E9fwLG5mW9g8jCxBxIBzF04d7YF8eIHZ2n5qBSAY0Q9yuAiOvIP8Ipolks+HxwV/cT
Qk6INpCw9HTgliQYThZzHLQI0uMAJ+elTz+W7c1s0uJUqwXCcXAhdFfDO6hfGg/tmg+en82fAfgS
LJ1vXu3Cue8vjJJHOdu+dOLRgUWB9NQMQh+5aCk/89bZQ0os5pWxfTQlSxl2sJyd1P3eMNKfzPqu
xuhhnhESiaEiHJ1ueRvj+mZsqtOkJqRinS1i6rysqxscFzKW69xNwKokvKXAIjaB5Cv8ouCBd2cP
KaGgd/TJQec6BLsqCsmeOM2wNYD9j4vQhmMWtHIqxghJpJTbXev7S45MocyNdaDrQOOEzZDqI76u
OS0I052uf/1xUW8ChWTcFMQAtl7iyp6mpN6vSiT7KEyAAQrSnSKN+nu07d26cHtq9GhPTFIky4R1
t9/SnJLRi5H3XfY6rA9Bkp7rRIJiFePdlQzksFv7RNKd6mEbIXaHlWOGxt/AJcg4c/fG9267kNyS
jUaZPVgJo3fLPJjGXL5giGPZDTjSMjWceVOjGkHEIQOtxQvijWebTDs9uDyrHf7d9PQBUL4PzlF9
D10BPPvSUfQedq0fKvh6KJOWPI2bh7kdXtTAnzSnZ2na7/28nIGeFXDj3hMTfQlOydZ+TqCMjGy/
w+x58OAwu96MjDj2Ms0Z6GNUGcjHR1jXESky4jtqqPOktzIFsA4jFksfxLAEqZkeWdjcWcHuixHv
YqkMgbPKL+j71lNIzHqafaPKKR7wqpErJWAvnK6eCo6TI6ZT1+2XFQ6ocbQ6RWAbytC0YF0Ael6x
So4DzYfwXEucog5taYGEUXW6XqhZOCdAEHeou6td5WDIWoNpTMzhHiKNPvWEpzanst9Y6/aZwWUd
tlTA9ehe/7qOFWpDt6BrhTrbr02zrzYMs2FgLa9/JYHxIfNEEiB5mg99+hx5PVhyab96rXRzBNiP
tCefawb1Z57UK4yUvdoEDcL4B5uqZzRMh0DAjk1VeOON9UvqG7qH24fPS8IDXbC6qQ3fck19Slbo
O/U4o3GdgE7hJDgyiSKOts2IMD6a9cAfc4cohHc9+wsYQ/iQ0DBHliTZ1OZpPTh50sKZ6Gi4s70B
VIV2cibYxiGyt1HVbljPDk7uUs4R2pMKP08/so8J5juOjvN9mVgKHgNfYPQQO4S1k8EOQnGDEvMU
o73sN4t8WVevBJzOt2V9k/6uTSLCW3kXYXeCQI6HpA3gDm8tt53w2i489kwCk+k8MJvL9na08l9c
dy0RzMP4gIR3lbkcmT5rIr5oa1HXctllRLBvQ8U/gsWWG5seLfh+rL9riANavRZL5iFgUdKRPDIv
gcY240Hxeu9M2N8ibbG6Roh65gbzYQnKyOmom3dLbXdGdfk0urZAGgppKe+hGidA+StKOEa792Ss
nsJeHdgaxDn81EMszLuMwDDRyTsKSOQ3Hr0RRiDPCoNmSpSXN5E3H0AVROM7zJY420bMYpuo0JuO
CQetRChicqEe9KPskMBeiqBfKZjxJISMgEOZVDj6TBGBfS9wjptNVpzbJsXXWi5j3P9SRVAE1Lye
O7dGvT5BqIjY8AnEE6Ia+LlD0r66xg55oLFFA+PzuUcAu0BIFQ0qQk2tj6IJmrsqZB8jj+TgQ0XO
+LBMx3Y4Gxcn9/XwNJhpaEPHPKrYlxEHopysevUIljIGZXAOW+z4wVTGiZ0Lp5ofbbAg3gLWDTFy
/87xkwsJIZxQjWo6SZNHh7owQeHi5SN+lZhBxYDl+ZkaenEqaL3XUceXBiAegVG+oDqZF5Lj2oe1
qB+a6YcQAoyPwKcFHFhBcYT/QLKmSp4FtsnAsMB96No0BtQRsabrAfCbraXelJhYhpe+D76JDtpQ
WnUZhKTv1CF3KnhqJtBgK0zT609KmZ5Ln+abUAl4CHWOou711Vr+jtoW6KmdmptYbjquAwYwGojc
Bng5j/xJLssda6HOTy16OUmDJDNEeMiogIWspXsrOo5kug/JBgtFaTHgs2XEcb2K2wpiHJTt+TjO
NAcEhp8XRFPZcuMdpJWoF2ZWeguE4bYL6MEdxQjRCWFe5CCRf5/1qV3Zlxqp9cB1bibE67KetSch
g8cq0XwH+R7LcROf9YyctHLAg7Ip2aWSDsUQKOxlUT01A9zdpgItte2jjfZLGXj+IWv5TiANjIYX
oX+6HnsnfKthPaArwM4BqjqNNf+KTUWmIzcIwIrEfkjyMm4DOGwgrDkp/4KE8Jr1FdpjbA2559DN
3J7Aj4730oc6RxhkJQsQCLoQJAsMPOgXYa74+erJCId9QF7BYUZQiArvTtjwMlQYtiigBiHHMsYG
HZ5jEHjbxpgN1AyT1t+5FTAKOvVeSQy2LRiQwmla/kEsZlrs1uBjqswIlV5RrSHUMBcJHy9wCgj2
ROq959EUG01gpwsyQFdzuuPKwVCQBocubYdvVVXdbipuxW9GvT42U/2JYP+JfIHhWwgACekEmLPT
qIJrhLSiKmwA1qOhAqH5XXccfBgFXeciKtHB4zuwAAJpyrDTCuaUvGmsC/0BVpuspwFkRleVM33k
0fLe6+mEJbaoAKKh4b9J51ZlCEiCw41RJS5oc4ZgrWArO/d1epAtPbb60BNPF0u748G8BxTaHuEU
fKLBeCHDfGihSLkeQzw9oSNcN43MjgJPhcV5lCjG6poUc/S5dwWMDrEioBIfXBm/T4nzDTsvwJJ2
nSD3UMFp/xi5KAspo5CigPj06G86j33qRMNzui5f4nDG/ksTP04+AqZgcDOqwCulYgIHFg13Veod
wtF71r3KE0vviBZ3/kovpiUUe72AA0lZhFQdMo9I9Z+RwP/qGvE21mgWaSLKdCKsZALjMSYA1oid
sBaFb25l69086DsnRaYbki07S4T3io0rC0YzoRLm7Rm5n+kUjRcaQM/MqDmsVq4lNtH6XllPA62o
tC2hMzdZ5bcWCWpc1ASZ6p+u9ylkTd3OJ2dok3OvXWx/4dSPPT7ByZUCYEmAOWRanPU8WMAsluvC
x7yEZB8hp7bxgaGuUU9O1+tpU91jd7YWe+8kEuqir24qGLJ2ThS8urhEshB5ROymAAqP7KNZ+KDs
fPc0co79BbBiuqdui6Zc/7pecO7AMcXaXYoRKaDrRWVEgx4Xoeix4f6P26532IbeQPPHdiEMOmHf
JjtW+0+18elNhx2dNkwcfANirgFkkYOq4E9CMkVrPBwNlqPwTFK8UYtVO6sUI9ja5LeLMO1o5gdm
KZtWq7MT9KerEPz/qQOXbN7K747Q37Z/+2/xPvD3n5mDH8/4FTmAH/KvNPagjCfxb3v0/tj2zY2x
6Tg8HBjTIXbt2fZv+404iF1sjZng4ehnQ//HZvq/Igch7gpB2ya+D0gAm2sG/xvkwI//bOhsewZj
Ey8E2yNE9QKS+H/Z9C2Jp1VKdP7f7TB+9PDwbxosDneTQV+NTLzFpm1I+Lkj+0UrMAKo9fwLNihi
R3jt077tW2i7KJ3qBvEhY2B3gHJon/p+Gi6GIkGfiO7pelGbEWaYkNBH67V7qnUX3BrQldiNDirh
uHVNAycbKYtn1E6ynkywwIqG7gruV3Q7n06IFXZgIkWLjal+u4i7qb1NmrEB7kextcOAs6T44+7r
X9fHXP+aQAPeVMOPF7nerLzqtY+l2QU1yNCh0e6biN27UPfmuwv5dHWN+YzGQRUTQO87UUMD4cSX
e4RO6VOA2BRcYWwcFltIlrCV+lvpIUcRQA0+AJJ8+eOm6+3Xiz9u05hDBx2mp+vtDnIPN7O5OH4b
VTkyNstZbRcDr5fz9SpGGuSYXv7t9gR8HSrZTgCn2h59vfhxHdoO7ru+EN20ToGtrbDHN24LfzxL
qeWoQqSd436YsGHUMFzqGduxBStECCkCecZ0E7aQhyd5xiIY/f1PBC3kOegccQTRF/OyVyDiIiWX
2+tfdm6RFEiGgZ23e693jMAJ9iockx1h0Hd73uvP1FYoEKapPkFKSd46ntcy7T6jlqyxAZSLKJ9Z
7ppFYrvANe4+uy6qBtUHwzlhJnh1EYSL505/XrwIeqXfYw3aHjZTcmnBzj/GLJp/erquEXp3/LrZ
d0jIxAXS8hQ9vH74cbWiPLiDnwLQuoqmfaSQLYTZcx9FXoUTpJswIrRTIHWS3ENJS+/D7SKN3HNj
3OD8x+2mQeUWe/XletP1wlib3gcCOydQOf/6Gk2KpFxbL3I3KDbfmO1iIiGgeDmJ0lk2SfzPd1wf
8sdtA5VIGzVDW3Yxi8+Dv6meg/50vWZsAGXr+udfrzeOwF3473liRMlknKn/S9h5LbmtY2v4iVjF
CJK3rZw7u9s3LNvtw5wzn/58hDyW3bNnpsqFIhZASm5JJLDWH1rTIM3NJWRDRkuHe9rpv/oyiCTh
yit9ShZ46DzKRiWbXdmKfU6ztoFQoDVUVsKHMnWjDwr451EN0m8G+0NIWK7/QlEOWHtu6xe9CCYw
n1p6IINaHOzQHzZW7rYHX0X74iWA1V2tELBQztA0QGqWI4JY3RiyqZqbJIuPWaLt/wjNccUpLepI
PrKLv+eGnRvef+jDEPw6dx6Bju6tQLabi4isw13ZlM4q0txn8B/8z+bG1PmcWxGYq1ssBCrpAv47
pe3QPFZm0pK6Va4neWHk7+wQXjGsBPPotlPG4msjO2E0QdX84zAYa/M4uoWz8ivj10g/nxbpCpsy
M/CG1WhAf0M/Jzg7o49+WGmeYDDkpzYpg3Mzxy1qICBBHEAq2Ribm+u8dvJ+jae1+mGk2p4CQbNR
GlN9rKuEsjKSjBxfGxJpGx9y4KIsY+0am2zujrFXHfM5NACaPjZ2/HY7qQkqJKT+vqh3vUDudxcq
mgYfY5DdO0mzmlS9PXkTvWsobut11NsdG3RiMKgz8Nd6ept7i1tjVq9TRUEkgt/0Pp3IvU9m5536
SHcXwWClP5x8qSjJ9F1tRLlUKBafoFgywfr1VPjfE8Ds5Kzf/gdU4zNqwhSuCi5EAzeqCcs09M8P
2bwWWt6w/PyJwlu7bfiLHwej0o461BCxthNKe2XavCjsu9o7BCYoCyNQsCnmv3nrKMsRnuzFb/mg
tM7KdyrFxbtqHpSxwNfYRgxZsAfXbp20NEKkooL1mUXRd7ZvZBHValNM/rdY5xuadOXwUIzZWvZk
03e7RLTp87WDKosaTOF9E/TKs9VY7BlRIjvKwSL1e5Rdq2onu2qZ3dUih2FI9vSSJJayN6ZRWRWJ
CtwdSBmKq9GHpoZvcdxqL7kIjTXaEfZ6RKIjDWBfFH2k3oeRCW8/MRDjqzvtZKJCtRKemr1oEAZB
qbFXG5OwXUatHu/1PoO02XXmo9LSIJYM/xDNHLAE0dztknM6+UfZk9OcOimXScFLj7VtPl6nIQUJ
xyvQjfQ+J2cOJTJSNm4T2i+IlV8gmXXfPT/W4IK60/1UVtOhdX0PKvWQf/fOvY2uipbWlFKTYs4c
xQLh8d+LyH+AFWE+8xeugi8NKWGNehOAJ5R/Xe3TysyO9CHNYax8gPTTlklXxY+dr00Phr+KI72L
F9S1h7upKe+FM6br0asb+IZDChIobY521kL0InF6MMqEb8AEG4r7iXJgLUq2K1W0ZZl33uE2II9k
TM6T3U+x27mfBv5p8i3GCpME3gAjGiT3CiCddSpMdCCw8fI2cWd296nCdi8wFfNttNsn1+jN/6vQ
ECtqKlyo7GqobvkIgfXzdslCWWTfV9TJ7mQ/YIkwa7sRvR7KqGhQttHZT12nzyfKuAum8Q4qZXLs
kcTYlrpa7wovLS4u2YxlGhvum5M3l1HLPVJX2UbrymKXuiJdIKCpnhO9RZohoqJedyndJoX3IQ+H
pLxEhYj3cp4MjR6oJCuNeMzFdsqjwfpOsck9Nga/tSlPg1WddwZlQ0qsPnqMD2rRqMRYFVRmHj8Y
kGQfHBO54BjKKsBZYnIeQjzKNoUWCXzhX+f2Tqns22h8u4XMoUtP9mTsDP7kZJl6fcv0CEJKbLzE
FbX5QYiDbNBC61deosHAmZ/7twF5JGN12Fb/PNxWyKYMeqAsP53X6H5dkbszoE/01VG4/k8zGbTz
4LTWq524C9/ww2dt8vsn6qCrNLKUx0JV8mOBet9CawLtO/YnW8939C/2lFqgYfxk1/uB+sTD5Yec
gFDXz8Ky6ifXCsudOZrqulAM5UvVOhuz6LXv8HThUAJbu4jYKY48faalHEhQDYs3/gSGNzMNgb7Z
5J+QZAxOo9DzemkF+q6vdf/M0jh4gnp0T6FAPVHcCp60XHG3kd0FCzkomxm8DJpaPcnebQaVcU6f
z/p9DTlDzzLveo0mokbV6ylZf1Ies9Cn5+yvh1GuOXuyvUT/OBzup54KtN0aJBKsVnn1ugBOrWpa
WyNwlFfVgHhlOjwN5KiohqViO8pTEGfKY5+2G2ue1WVTuflft62/71q2yoMOxU4cnQCzC/a1n9Bg
QTyEKA5lP2Pd7e7hHBV3feTV34s4OHTkloO7+IwSZkX6ye+OUWPrL06bm3twUMeAfGa6CA0IRB4E
sLV8ugGfMyhKBck+7BALWUdNj3KvHc/Z3Kxf/fe3L4GkNwQy+H+21ZZpusLSwFXyv/j77Y9JWroT
6uQfM4qkdLP8dUBwiyKE8VYjs7fLet9ZCqCRb5HKjrXrSjYUbJifyzzdTV5hviHVE27D3HBWsuu1
+UdiwKk0HEV5sC3/6Xp2kdlrswkCqqBcu3Tzh1o9mWG7z/qv4TDVez8t6oNa6ZDq5eG1Dx+Mgh0j
sVWCoLGKsT40eatAM8k6kFV51F0Ct13UFjDIqLV4E2a7ix0LNvzQoY0aJrZ9baKh7qmCz/0+csrl
VOjaXZcq0Frmp5/p+RR9GufN1KDPDHo+7FzI2U/8hj7khIpfN6J9ivM4TWjjeZh1revBrd8Ty1mY
oRt/q+sgXscDtzgLXbuXCfu1dVYXxkrtxJ9dcxQgqQzlKbVN/0SVNDjJI9kEBdtNgMjt+tNAOPnp
NYl1te77h4euJAN8+vjZ88IOsRwDgPNnsoBm+KPqDpH46Gp4qmcLALffieo0pOoF8On4aLgNjY1S
JlnAYG3NXTmQKDATAaxdp/l17+0CH+AnOUJAM+ouuVMa3XmIlNh7iKvAPaht+trljvdgTr33MGoF
Aka+qy26JLejhZr1BuXPKNzIM+TEyfe/cMO2DvIMGRd37nxVGch805FXlT15hrxqqgFWu10lGCsk
Hy2ULOS8EBWZ0q/XhlFae8iysbm4Hs59eSSb3gmsfS9Y/9/JwxYJQrUyrG0bx9n6v/8IEbf+t5sI
iS8T8ySTfIZB+uzvX6EeZqAXQ0v/QNeqWoReGV/SKnmklJnsybrHF9l0o4YWZgg+Iy+cYi1jcq48
qhrbWPUa+uSfBoayb3ZdML59io9DFZ+L/ulTOJ5fXfejY5OPweF2fTmtViKYromhXF9dxq6N0YHQ
a1HX+CM2v/Ma5cqtjkr83acB5Hrik8/+5ha/vZiiFRsn05SDHJRxqgmIGQFS2qQgHFn6A9eYmthN
7q79z4dyAnKeTPh8+MdpgZGX2uLfLjZfvFEKXAaAgsHiGeyTUBPnJI9QBdPJLJ+sqH0KB//J8Cvn
WM5oMXC8+doKmrGDHBPMonyMCNKQR9kdyU+tqcLNmA64kK4S9C+1rn2Z3Np/JAM1nG1g43cUANX3
JIWDoXWxdpx8J3suEv0g42ymo3XfOMUWbU7tXRePo95VQKJ9sSs05EnlrH+4qpaV0//gr1wJKn/f
PxCmpkgrLJ1nCPezv7+4MEO0uO/09IOkB5+w8Ibprm11xGp6HBC8Kj7IXg5UBcUcPU1WZFwbAI5M
+WOkj7aDl5TXUDOqMygZ3xCWoCgE3SYPk+9e59RFnB5HRBHBD7UbFZEu+LbtJtSG5oxNgfMA7p31
j20DZMncBxnKmqzemxZUezNznAd9bopJoC4cYZohY3Je3DjtQhWi3cgYjHU0AsZgh7aFhbBfbx3k
0a2RMREE2ZpbNDo28zxbL5G6+zTn1v1j2Ir7cYu+wH4KPfPz9f/jy90uVcKnOYxi+U9T3aaxKbcE
HozpQTnmdqYc5VEY1q9dbCmbT/FhnnaLGRUrYDc356UJeeTb+Z/m9dSzgFAKa/lpIM/LuTA7X7X2
UcB2eLeLP4LyioIU2RYU7jloLfPgxb15IEUVHSZgUnVcISHcEJeDzhCH0M2N0LrOu51B9u3Bg9+/
uYVup8lrBuYm9J7I7qpHh/eCNHfTvza69W7Mqe94AFFPnuGb6CJAJlZQbjwyl/eDn6wqgfa1Mzqo
0I7wiG3E0Y9BjWYB8lPi3SVRI7f9IgkQBKKC+zToPfiOMmq2WRQs+6T0LjpaC4VjF69oOPuXImne
Uy8vX5HhK45tSfFddtswsHdpXOmL69y0Re0Dc5lVPE/uq51iU4fMy0WQtT2iehGEdxVZqMJSwqce
ZQO2M4n9obrvkTPUZNQ1ShIKNHqnRH27ixxUUmJjfqK302Nh2jZgj0rZypgV1dP9GKJ7OJ8gQyT7
23UWlO3S96PpUQ54vvHggi4/yRndkPMfJMW18r2yXwg3Iks8Iui3vN7xBjAbd7ZHFmjUSrby3A9l
I0dvd8bbQMyzBUZOuL+FenmR2w319kq3mJyt/b68t9V28rntw/VGps+l9iif69f+/HAfNYuahuad
bqHb41/7h9WAnHdbHHy63O1c/gRoOMi+qfXB/1gszJTdP+gnrNgxzHIszTJsTUUM/DMRStF8mH9o
c/7wDeUgKmS6QGfF3TZOESm69t0wCO7rEgALbPJ8ew1CzyhOA/hNuxljqJCBEdxP6mw+NJIbkac0
MUyMCsIHGiF9dClN0JMomo9LwAzRRcZkIxJXbOoQzJ4csOZRu8IUpoPYgVDdf18eSUbZXw8Zi82V
mP/pYGyczyxJo0rAPUVx/cOs/B1M+OKYFJ6+BhDyEzzrpK6tsi6O10Pf/dIUir3n2aD+8BXvOee5
9aoFhrryBss91K5dn1jSo/xe5fqyisvgYMM8utNrTAWmwQCSl+rrMFCdt0zLsm1nmwJ91sB9a8z2
W+HV4j7J/eTBd/130voP//3/OtdAP326jma5uNGxHISE/Tlzqrmxow+6mv0QEaT6KhoEmhceBNVA
IAxOT1UdHWcmhEASBZ0VaKn5g6/x0crRtBfVPtERakO81FzHZRSgxjB5QA9KD51cjgoE8ODik4ia
e1Q8RXUnD2VjjfVSTKOK45DlUZQQ3h4SVnVo0A7adHnTXFAFYJFBFuIZJgpGEW5h3rVVFiyQ80SU
xrNC/+ijk38kk6oc5JGMTaYe7Vrb29xCt2lybht3Pqij+Vylmq8Vht3ZH8PyhWWntUa9EtXCqFRe
mzFVF4npgW6eu6ahfVEU17rInqoj3TI1r+6gGvdtOT2wAo22//1j0j6XkfkVwtjF3d1RWc3r2udk
pado6lBUlvI9VKxi02bKVyPpsgfZeNaQUKCJ7nmbLmmdMFXRKs62SFhnD/Bks4eq9dNLbGGZo5RI
vTSeL+5DUBthF6Ld1H4DxOJd5LVQ6c9IiaHzr5rV+fYaVshn6rDElNeTcSWsXnxNqvROD6iTtHz8
nntoPUs75FEzrROwfo9JlAYLoOT9tx5F1hQoKapa/SZLhPNN7wXCjJbrP43R1AAszLwDMrX4flSg
VE2Rn2/lIHMqeauGFv9ZIqrE42z4d5QlotHN2lOCcNk/nRS2jZosQk6w5xPkFMUZ2tP8KvAckIQq
RoT9bq+APPI9TiKwxMu8eUzTsgUghQRnrDaPMsSPAluuABEu2dU6N8elLfEHMP+jLY6o8/3M4iK/
740QuoLhPPX8qt4qUYPdHHjeZ14r3sqgPXWdGz0NSM5eKoAwsGyId+kQrszRSXbZ7N0SxUm4JHOX
H8wxWYumV063JlDFr27VDC9e3JFjfwr0zjiQx/7V6J5pHJLWcss7z6/NHZYUaBcSk1PGJjUOeLCh
bKWSKwBv137Rf1SId39RwYOd0hJMo+wqIOnXKGaKtahC40vFkmBGDvvnX+egVWU+an4gNkEflGfH
wCwh4b/xoxanSS3UryHgw14o3bGr2vxJjKQ31Cj7WuJosLRCxdzbfTO+AH7YptRcvhpUX1aKEac7
dCrDtwgYgpyfBprNr7MwWVJyuouSFCe/Z+jkbknktv+Lh6np6ucnIb8625LPQNfRnWsV6g8ipuX3
RYVeVv7dqdnDGYUjLtrclFMwLJpUjdYy1rdFRTFR1beVw3PiNi9wiv7gJd6x7I3mADYNHLsNi8gf
W/dL5/erCL3Mb5Gb1stedXyI7t64N8Zs5yt6dZ9ZggdSJnbwn7HNmEONGbmbzqpxVPgdkwPWJPgB
J93J85hWVqgMo+yhrRHzYDOYGsAuKBf0B/h9MB06cCSy6/vFbFJVjf3heiijQtS6B8KL+X9ECxye
kigadnKgmUevs+ez3QpZzsiLxaFDlBRqmVc8mUMQbutZbpMUsProVwJdzcluUMqyx3UEI+coG4+J
x7HIkIgNzWx5i8kjZx79jzEj7uODJ55vs+RUamQjIrGQbIKiVilBgjRTlFKNEH9AqrIVnr6z5u2Z
N2/eBJIUtacBUZlDSPDlFyWdlsbck6G6y5I9hQlwZ7oX3et2z2OfjSg8uPG9rFAAM33ckNpCjO8B
qEidBeSzl8QmZT94V3IaHwzGIk4cnvvMMx67ynyUcdAwiGJCud7Jrs6eDo+ddyty7gAwIXGex4fI
gvLVwRl8buZm1nMH3fN0jQQwLQCVF/sAAY1LnKXFIUC9XR/aio+ABmjahEJsjxePJqqnOvDVfRUB
cpajgFxBN6hjsVNYOCzHyA/PwFSqfT0k+abJ4vZRn1T3ji26971HSDhsTO+nEOUXatrVF8RKkHua
TyoD+ETCF9E6QcoQjbEqZmsoD+2MXeK1UajDL+ShoXrepohmgYgxgOypI1VAFQomrQl5bFNgZHjn
KOlW1nayjoqjBc5pIws/apr1OwAwewdUzhcWEcligIJ58gJneiKFe87m1IXvwTuIGwXM+uREe2uY
7PvAbNyjZik72SuLHG+KOe6osBGgsJ+dJKQq4QzrWIVlcSfvuU44dttGD9/lfdfKPGyV5IDspzBw
p7HQD5/uz6FlPPYtdjJwrgueUSlazdCfH+w8ypd+pYcviUuhF6h68A7B9cOO1eLHkI/7zklnh4P+
QYlBILcz91AgIHmWjQO54xh5YqXanWVcBxQFkmWeaW/hBEf3OqC0rn4uym7jZq569MaJxkm1o+w6
TTK1YBvoV7Wot6Vd3F/nzaHrqOzz81Cvp8h5fMXu5aWGOrmEVZIv4QCiChip3ZNsULuGdqo8omLX
P3kRDNpexNVGjvl5kJ8KrXuRvdbLuqeyir5biBcvNIOkZ+FY3kU2bhnVS1DfPGl/x1oRK5fec9d+
WovjLW7H9rxr7X7ySsoF1Uf2nNzLkTEYLG0tg3KyiinRrsKkJLbzZgcQJHkbDXfbWCm1L5LK920b
fZfhKDTRekhx4pLdji86jOUgvIgM3L7bKEsZbxwbWXdsE5EYcZI3mAAIj8Vhv3Y0n42uyLWvOapu
5FK5EWQD1iNFBpeXDGr1DfcIjEfQ5HwA+wRsweg93i8auebYhcvBU5qDbGJdGNj9/O4PypQt/L7E
K2+OpXLYj4r2EAt4WFphJzucFJRVGSnZve3CTq0rJfyADWsPzfCDGu+AbFnYXvKoFlRWsTI14sR+
HdLhQc4MdfU16l3nxdJGGPOJl+xddAT+vpbvYKYXi+Le7ift0CeaXa7lISBwA+nFOTqY6PsXrb9T
TUc7iO5Ha/PJ1K7AvckX5UuZas0SyZtw27FpfFE9lNd7niBrlq3VSz7iKusEaIzIUTftee57lrqU
ozZaLLtaZGj4zpPrlFuaqQ0ze5tu0KnZEeNcth1zN+MDsxGwwAcOlzYz64Kfrgs6y5v5l6pHssZx
7K+Rh4NtqDnZ01TXysryNI/fBlZFihOgw4cyAuYMSWyfyxEfkN7N9WeoBxpszmL8Vjfqoa2QiI51
c0dJzH8WdeDcT8a4Yr+NB06uxO+eqNOTrkTBM1DwDu6Y6c8C8PiR+cl4yC2eMGN6lI1Gve96JLut
ZqfHfm5uUxRPDCvNykh+NT5KMVkEG3OgwDU3ZL6bgxlElLoaR1DQSh1lo1RmuzVIGFxkk8Of2HVZ
8+0WkkeTUqEIEObaVknTZhmaxvg11fGhtcz4ubHD8iDj/hyPVOWixOPT0FXGAdYq+12o0otgDPIz
CeX8LI9Uu8rPCFr/Gh3nrozJUTcBCoMH2/Rm1ijy6qNqnQ0x1Ce0BVxkEevye1cpi6kQ6fuIysK6
1lN0F4tSf4Ku+w3B8eEFuOg2cJvqDJEEotV8pJPvW7LJFkjSsRG5UxyCcsQREeU836q4HRO7DciT
xxoyjmGP2UYOyNj1CpYePtks0TamXh9dHmMgdMML+Dpq1qWDRP3cnUUkr12PVP2dUIpjXw3eHmH2
8dAUfUlGyI7vpwLVK1NXeetsl+8Emvj3dWNHKCQgKV+EkfECYb4kJ5miCPZ3V6kEVhjQGI/pN+QP
+BKXqfGs6nn43hkmSoMZiGKzScR6KBvzgC9ofXBnT4AEEuQDcA0DOrAgAR4G8CTsMrl0rvmKGZO6
M+aeDOFhnVwSu40Woo2qdWZRCufPwnAaxOXK0eY/bFWeHFyRHhGwnTaNsNU1kOb2PcA/NZ1E+6yF
nX0s1CQH+F92742dKNgOhcMphFr2BAfz5KZO+65neYrVoQ54ZD4d/M6d0mXRQ6lEG1m4J0Hh7GWx
XjZ2kLnXrhzIZYX/NsdMvGCZWUiqKq35pJvRuku6BsFb0lkpcKuFZwbNl8joEZdAFes6ymcHXQrK
4lGOqqh6ZEbqPJtI+d5nEGTsaFRPuepFQLFy756ybHTKBfXruSdDssmyd3xojIsJUPB+UtxiFycu
grcZYuV6mu+8sq5f9dQy7xrobAfZTfThWzP21ln2Mk/fqmoZYRLIVEdZ+fbQPqkpaptRCdUCsaZj
PfbiONfocKSeD2VfNmGP5HZZ1cnqNlEOfOq2NjppXo1t8+/r3S7yKfZP12xQH1iofRuwDkksxLX8
cGtUsG9CEisxpmfozocmVjFq/GUUrfhADAC6hBEiu1DWlzJMlPfatarFZBj+IwxIse56dTyMSUHm
PcfPU8NsbOsN5LkHrD0OVkE5Hv2G8atvRZfKV4pnGYfy9yueacnFYp30qHffGiwn78uBtFuB/Nz3
xirPdjT4r5aHE7CZsQeDlTu+VuQf5ARFIBscauZwCcdIO4qpLfh9+PX3DHlJDCjar9hDmKsqcvK9
FiT9oxjQw5CnOlH04eNP/TT4tbEzW8wia77j71OOWtH84kal4AXVTAXFSNM+F7BhME9koE/MbZCH
/R2lTajsEVhwCQiXjcR/S6i4PLoNfJr3qSsnlyFkJUcMPmYjXPR2gU/Xu72GzoIeZB423qFQ47WV
j8O2Lsfm3anWedcirCYMILAJH1OkOfFXkjzYWNgjuVBjAsNRIngwT0vz5uiSRHn2BEbAmaFAm23G
6jD0dnUI1bg+3LrdHIsdpWWBMx/K/nXi71NusSKHrZnHlbf8p8lBU4XbyoIyqeU5PidYOYMP1J7b
OvoRFPgozhp5zxDArUXcW+ixKzgeKSGPLOSam9RGyBbMMX8ea2mJ0Psj5eQM4aEMRXBNMjkumbeo
Dr9cM0i3E679SPEP9TxZRRB3yU862CMwtaDC1yKlpiMJLI/mmGJG5f+ZeGUBgnCPBlatR7IR7lF2
b03uA3xvtJ+3yKdZsFiRd2iSHpgbqlhVXj9iD5A+j2CJgPM17V52tUYxWVzG7tLts+xZVE4G7kp5
j5DfxUsVrYUwT7QTcufqUsnd7D3BzDeIPfExDvarIfz+NfMF0kUVQhQRBlKnNizVZZ3A9u6LVNnr
NioctgchXzoYCxMLNtkMJmzSnl3LBp0Z/17GZofJi9quZWeMTM++s8eqX5O02+N5tcgav4LfrsY/
tQaRQTf5vy4MfmLHRnVLidkVBNN0CijG7aupTzeT0xePQBMDtGDM/HsyJMzgJNZI903hije1NqMl
hPbx0uJLtTMGc6WFFQq4br0MlKn5XnZriXgOS8deoLgTnsWM6tOg5Yz5lD+YmC3f6Wamf28m5RI0
sfeiNaG5sVQIrdTQqxfT8R7rTBRfB9t6mdQ0f7TjLntU0blbsL1NNrIrB5Sq3qZwMs4ypNgp1XsK
gY3xhd0yuAet+EBH4EuVepBd7LpZG64/7NUpni5sDYdFhE7KDzM/OFDvPtIOIbXG1WIMF5Vyx1uv
Ny4F8+cA/f07OaUexcZotP4dKoeA9WZ7kBB159jzuFuiq9+8W9hzydclIc4XlTXqY2FVYlVnXn8e
xPSrwRJEPUDohE7xr7jrDBHJpAiEf8m2Cfrovybf5ow95YJ81Ly7NrYeQk+NNlIAiqWeuiyGIN1e
u07tLJKA/4TsTlqE9ZGXIHUxq0XB0cbBrFZdWMAG3QZ8Q6nF1UmOho33RkLaPnMrDV/ZBp+LwW7v
rxei0O6nfvwoT9QM2Jd9kz60OPFcn9spJaw+VrQ7+dCWsbaPqJpW4nQLyTggub4km9wIf8eGL4LJ
UKHCAFzzGwY5syTGmJS4QU4/AA5PCMDU6SUv+aEggle+tiOiNfikuB8jRWZ9zAGtlEZ9bskkfw0z
K1uoU9k+et68EcRc6Ci8Pju4JC82hZZB6+y5cagATiFmO1h9eSNYnhKsdeFa0aNs3DbZqSChztde
WJOnFcpOTEl8neDg1rcxIkSgbFRA/VbfK+ggnWTj6Q0eQvJwdN+6KVpPte+95p4dHPoaUpkZT+5r
iNzWWs9s3BLnrtt7No4amruTo5WRfBSZ6ZzlqRbmP61KuozER/Fo4IUoJwmn0I+FEU93sosEP9rO
aeav1MZfeSZLk6k3q2Ofj662Rj6/XA3cndCZrR2NXWFYH9Uoh5Umh3I31+7kfEN+BOlYaEs/QaCu
ZiF00VoHxwwjfZC93PKby99xVe9nQaJ5rp4kvZxrBHp9nQZm9Y9ryLgMDeHYH0lVveRqupKbIapY
+qprqaHbehp+GSace+TmSR1QLMjzaufO8b/ny3hX5flz5bPlEIZ3aLsWFPl8pKfAy3V8wHB6JVk+
jMq0zctZ//73ohP5WuM49eVBhhzbce/lV7aC2U6Fb1cWpVJRXum//MflnRzQG+tngQAa66K/1pO3
pWAb9xq5Z0yRavFG0gQBn1Ttth5arit77gZhfyE/ykIoiTCXrSn1yLgRu3yxq4lnmyqy5451fsV+
w9eNFyVIQ0huJuySVFXeY135Cs/eejBcIz6HLoZIMi4cFnJszQsSWm6HNHAnsKRyvT1fPRLdv3kb
tYZYQxKPDWp8UDtYbyj3Hoa7sie5HwVaQeup14eljKW2hZpBhHmhVnYrwCj6fTVU1lOU2AW6U1W5
4c9rPZE0Vw84F6BvUyjmk5zy+4QBOCdb5QiIpqumz4NerybdDh/0uRejzbzI0+g5UrBcrWt7j5Mn
abusGbwzks8eNKP0frD0HIPbYJ8h2HPofFR0p6I5oVQUX2Sjzxuv2LLfvL6rdzIUzRu0YG4ESa0F
iM+YAo3JfnZCeW1S/NHFVqrV9gaKO9euzB+acXEKC6FDEyelWE06N1QHuwzqhBsWQd6TbIB0fjEG
UUIrQFxhirVpxeLdXlVzt8V++WgWylczRhBgAR1/zepqvJdz89BFl2dqlevVjHDOO9uRBZe0VJ4M
vdOfph+45YkKKR5MKYUZdvuh6a21W7liZ0Z4lUBWUPFI01yrefODwl/amfgQId7WepSyvQ7jhiKG
Kc6qFtUPVWZWD1rQXkNZ1rEfn2c0Q2Of5aCcNoccT9vD7Si27ACB0EEHdo62yINqiY/pk1qp+ZYF
DZR7fQZ6yOHrzFKbpuVg4Hj5x5lykuX7H3HfKouBtNpjVRsPqWmOb5PKVp/0UbeWXfgCXxNuXveY
kVxnaQ05NacBdh6yUZwb1jR8GacO4PDvWIbo9I4KaQmNsTEVtGXwKUf0DHdglqV9HR68QQQH2ZXN
lPsZZaUkR3a1YCksg1qiBMFaHsZgcMRCHsozmzX1zWLbYGq1TYKufsR6F/6taXcfQKM40LvvaqIC
BqiM+oKRX7/3NR5PXi+AFnbKV0oT3Yce6Xsv1h7SBAmA1E9bf9N2FiX0kGq/k1XBiVwdCyr02O+N
Xu1XepUZLx0MhjSx1HsrU42XgV489+RYD+NGjqnzzHmsqGLtOvbv58kxbcZA/z7PdBPQ5AGOVHVc
1AtjyKiojRgIgjLH5sXyi6fcwAk+n+FMAvMjk5xgJJpVi/zJ9x5cFKqBqX6vTFV+6OMyX2ngYb6W
rM2Kyfje+vNHrpLL6DpUnYCZ6gs5oBn4OWlshaqeHw3yisY+tBq+oKXNo3C+dhL1l8FXwtdAI22i
91qOJEqsHAExxSx6TWsf4R2/r5Pu1xHmcltP6YMtLtIz8GeechuVR7fTAhOxQXgQ0Znl+t1QGuLN
t/VxU8Q4twxu4r0NqYYaupl+4zHVrHTkVvaC2/Mzf6Z7wY3vzg+QTCqjqXvG6ANwWtyqaxffqWcF
l3sy53W2kKOdWsNHJB1hZLaH3pODKmZrYO0CvfYZnjyJYGxQDrcr1TZ49Xy+MPPRBTeqQ+X9P2fn
seS4DqzpJ2IEHWi2ciWvUvnqDaMtvfd8+vkI9Wl19Ny5i9kwiARAqVQSCWT+Jm6PqesaSx9BumUh
m7XNP38+dI5lYMA5n94GzmexEr3Nyv4PMn4/lJN/BW0H1b6o3rjt17+qOecAs+EHS95u0YVu8lJY
tg+Ati2O9RCqBzOM0IBShnNc2cO1s9PxOiQVSyKAAjIkDwIlYz2o24tskcEerrdeOSGoWCF0KnYi
f66B3klzSsphf79GiI3rwQ2qNxlKuZWcNSSHU0kFBqBuH7qZLow2jn24N1PFfw9VnHJ9ySiWHeD6
1WZjzuxh2ZaHOvZiyEroeM4X+Peqf7Wj0H8qddOBkC7SrQaIeKXZivpm6sAwLLRBHjy/0d46Dfes
1h3Evpy0ZDfOyXVfB6kUZGG+QYkwfQ1sd3pIWktbBVaWvGIFpO+wSK+XIx5Dr52Ig6OFuc7i1gxg
Kelu/ipbpQJ61y2rZjm5cXmoIqM8yLP7QQkdSiSyHVHLcm4ja78tD1GDRkxYtBo6UO0LtpAIGSFC
9hrWUb2vBgff4bkZWSI5YMGDtLyaDq95gBSDZ5rwQedee1CcYzdgsZZYon/tQ0eckJT4ns2tjHTH
OYrGN9nXlNjcuWHxKCfGvmc8jn5wkH2JGYpraSsb2ZcXhf3k+SgNzFdxM554TfZTdiGYGb9q3I1w
lB8x5NvieGy+yHHZiLpeRUZUvrbdmyvK7BjFtjUaDa2VvXo4zMeCUiVsgfx1Cpp3NXfrs+xzImDA
ejTER9nJzzxdpm4V7WWvYof5ymRFvZXNvCNPkA2DujHxwrKqwjmgeRKeMPP8+zCOq07ttaMMI1OH
D5JlTr9HRBr8KSQcVrgh6/VKjlGj2StpaqZpm+jV9XdTTpT9cnbURir2RSaC1QX6DIXVq3uWA+Sc
eGQD6RGJcTRapAHRLS7R/jVc/lVzsC8rD9ypHIRK/cpUJ5KLvT6d7odp8NWTjjj63hH6TptbslPG
45H8Nwxxt3roJwyJZDDTYLEv7oPIn4frumrnBY3yqytAt1HyBanbYzWYD1ZylIfABxje3bCP8ui0
TXrrwtPuCQe/WY/jzxh5qihRerT5sHN7HC6xPeIBEfrFvjSj+i0seboPrvDJx9Cs9PJpitXoUbbM
Fg9LoxufWb2w1ciPsY8oVF8hrOrpFMjDSTHmO5Z5DVBP3uDm669QOQsidNlAahldPksm8Z1bpvYs
1adSN7u1tcq9BKkzHVNTN6/yOk7BAzwzHqf5eti0N2cxekDOeQkZgnA17ce4+SVDt/iUoFkS4MYh
34SMdU4OrbfzW6yJtXyjub3Jqol7ZDz59cWfYIuannFq5g1XNR9kXEGCItBU4ySHmmXfC1zbfsfu
w+SsP2NlHNHt8qjpfO9bZCa/eLP1lJarH0NoN9uhdZtNBLdPxn3Pmj6camq2AtWjDVJK4YKFSnA0
y6hfYhttPrRp1z2Ndto/BRreH415lRFWKPqWPCe6rJOLcDyKdyo1JVGjcmV3TyYgvkeN/f+tF0AQ
5KMQCUY5OUjjnx1Q4pXVjvFbO5S7IUv1q9EmMcRCZIfZpD1ryD+9Bl9lsMZ24bnqbIovTMgG0hW5
1Rxkn8V6/+Iq47vs80nXnrBGyBZtE+pPTifefDyAdS/vXiJss54La1MrDTK+XO5Vwf78hGsVj+ek
xkY5zputHIpaPEZ6VY1J/dybTp57/HMdHZH9+TpRzHq1D6EO15p+MeadUTnvlorMeEam0jjJlq82
5IKaoV8rOZslN8TGeh4vO/N5vFqLf8eTv+2RzKXTM6bqbI/mxU4DQEuJh3abMzh7qxA4d/WF+cRD
ynxCrkBgoujmu6YKxFOm6f5lLJDjnTvlsEAbzFXtk46/zxL9cw5Z7Srn6IXRPkzxiKXOn0mDVj05
nh6d5BxPyZ29M7+wOY/454Vl04+iY1yFr5bVaZdKVPVKjQPvDbmUX7iKTz8D4yVX8AhcFDCP0TWd
PpvQb0GrIDfo8ZjZlBUexnHukVhT2ATlICSvWFMiu2w74s0r0q2fdcg/DOlzPR8qv4dzooCQyfIk
fcaNqD7roTjKlhxhl7W9cF2z2clZbpdGx2p0v9mmLXIui6U0qGREUk2738EGxoYtDuIzmrr6LrW7
C4gINBwreQw91z9p6qcccQtBvYzPsl1SZQIZp6KrTkjGrYnNSRaVAxZwbXdBTZAtSBKXn1NtICGv
auO+rg3vva9eHExcPqceue8e7dC1COOSHGQCKSaeam6hiros3aJ4yueD6SGJGExBgX8cTUPTSPiy
DWod/wkCYP7kkYQF3ZF3C9knRxUIPUDMKE+i74yLMR9EJrplL5poI2O1FhsXxCSMix3YVzYu+v4e
Ko3WPIfaVa9ZFyzk9AKoOD/4dMkvGkrNj8mKxVEeFAcFuIU8zbuS09z0x1XK7mh5H1QP7e/h1HsF
K9D/moGPpQCV2Z3pRd+5b/wcEOsh7zlNR80LQn7BefcM4demnK96XzPLftB0Q/klOnejIOD2bcQV
apE2qXgegxgLHcW2jpFRa/sQPaUZVu1fkVzAONYHpyVWxlDbn0GSOhsNne0HbW4qFO9QSRLvjuHZ
u6jTfBQcKbLnAZIUyeQZW5EoxrvrZ69QDMWjPmTRy0R1VYbrOIgOSpANS9n0Dc9dpV1q/q+TjCLG
ZHyqQG+RnC604JsVCH1VNI3Br2HECyXDwbwxig/2lZ+mCqqmwzjsqSy9owzjtNXht1XV+CQn5UeG
viDibb1FgXkI36jE3GYPuk4a0U7bx8RJ9wPFmE9SMSh4gBPaJMXofxpj8Oj1YPIUbqMX0vglkjrE
UbvBaW/Q5+SmH3yWE24HovgIMs1ioTFFqyAfPLYuSDmCtzyqHgmUjh3jqdP0cKnM1e2qJwU0dkZ0
Ajkbv/B4OcgydxUG3WZyGvEgi+Pw25Y9VZ63BtT7YSzw5JbDED6d/eCr7GKi5HEdR/EhL1vmeP8i
gQSUaX6Vdu1gxfhZJ+hR2VYTrWVlvZu8TyrbPbnPuuaOOmFpMZfYp0IJVwJ0wK4evwkUB/HrNMbn
KA5wjKA2mT8EuoMWOJyn4ySoI8Rt4z6oTWBCa2i65tx0UBiGqD+QXNU0vnkyloenBqW8fG4JEyl9
1sPxTrFG5VAVGBrXfeq+hOWoXISbHGUrNszpZdY8mbucrm8PeY64MAkK2ERQ9I55RZ0+xL79ydNM
lW9XHnykjvu96ITyw/PqJcWKMFg0LHScvhq/w7ROkKPoxRvaMZhvJH0JNHfokJ8cqudJGUaktFBB
lM0OZvKjq6JsqWkN6W0DtGYGYWEdGJ53LnSnQyvwEHMjfwqHnkaflqvYQORA9ilBMZwCs4SkSWdQ
x4yItR8o2MfHGErBhtelqIUc/7Lo2F9MZWpeilbVbiAwfSh/ZeqYoh9AUc1mgbuS4DCtGzYZm/53
raqLrWEKMG+DgX5lTsq1rr/yKx7WSQCdnFvrL93Dx6RzSizOOvSOVrWBg3iE04SiDfZeHqBvAMiU
pwzkNB8te1/Oh3/7/xp6n28gMPl7vgzK6bfuqiFfUGb61cGyZjEUcffVVoGF2CqC+/HZKdGWAKgd
XEJXCb7qfqYvyg6l16qE8Q0SRr2kKtV4F8YsCmxVfVAi5IwN1Ur2VSq8K5JT3UPgBqyYh8a7ylgP
G2LJd9nYdLNIPQwGvocJ+jtZMZUPLZDnj7GyvjooLD1WUBies9R4CLhBsFttMaibLJDI3PesdTuQ
JALF0B49ve6d01gAY3CDfiVGCpCzjfNTA0hiqwZ6vgV3ozwFPb+hgnXTqxFrOKoZ+A4Y8FDfp1mO
X7dEfBJzU3GVRelgGILkDxDTzn6S4SYb3F1cpMHKY63wzjPeA5Rv4Gc5T3Jc8QtarosTO50yJJuY
2R5MGP+vw9BPW7ePnbXZt9onGbFT23niWc80H5n1+iUeHHuRq100gxx4cV2LNm0+uGt9boKxq7aV
l8WQUWlCTFD2ikclHIGr8NUIC/+sBbMwv/jM8uBdFaN4qetM34AVy9c1H8CL4c1IWrvCvgQzzxeH
4sTZLKLXpK/dhd70w0apjGMrEJ3pZoRnhkANAN8oPowzSBQ1KX83JWoMeoBeOS5qEGBlAXiVrX7U
0YNIgVw6pXsFJFzswdlZjwFQAL639fBda0u2F1n6xTOjYM3anuWN7qjnthD6Uo4oUJVT8uh7Q9Zq
WTvU4z3clI92Zes4tSDbVOMF2SvT2SrDo1fV2YcdaQFosbjdCxyVPnrTWfY8hl5b2+rOfYFIvs8H
8dElwluzEtUfjGrEpcsnP4LoF8KzGhCXvAvWScnXPNShudmmoZwjkJ37oeAxw+9fvGB14C+Msiiu
mBBG29RQlJPba78PalI+CTQ5dvd4A/IyMYdmNyLKDwNhGD6VKb+0YJx/eYjvV5aafM9CMnpWBdgJ
1mW86Vr2ieqg9gdr4oVVPbWemkL3FjrCLd/sQt9Euhh/Gb63H8nGfKl1BJXV0XePQqChq8SYEKnQ
q99CI4v2SPOMiDrTrALLegCzQpVubupYAq6D1BMb8GnVG4XbfGVrtrMd517k8ZWFZZYkd+ZeFkPw
lhv+E+ilV28TmNccEeGrvFLRwkHA6vEFmM74Mhr5jHjjBQw923pFbl0waf8KoKv95Tk7U23qnxSD
Z38arXi1oNOs69HMTqlGcl8EaYZ5wuhdVeCSyzEQOV4vmPG4VvMrLcWuJ9HyJQr8apmF1XSN9RBS
t5I2+6wIxpOp4q47ea3+asylWgey6k8Lf6F5NreAH6kVq29NktiACdycbxyc+ATy7cOAcsOjcEEA
6xFmVDWfIzD+bq9kL4BGtXBX2k11QK2mJqeFcw0lEjOuDvIgu+5NSw8BVTnolv01J0tgVWilq2x5
fOTnaj7UYE5WWtV3K5Qn8zP5JSBsslvDMP2vnpA9HSt2xsheWC2vLjuJZtjlDs/i20HkPqujvtmU
szWVjPWlBzAjq/VPBLO8WRCXZhVFqAJnAFbnuaqYTOQxvY7iixYeqIhXKI3Pp6OvzadIZj/kXne+
9ZSdFx66ziuDjTz9a3zgXEYSLFfXrDch2ZH3STWyEzVFIGVzM2z8emsY3BwwQ/Lf1VbHGFn401b2
8qQuF1Pe9ifZS1Ed5S5FfRZjWT7PlxwaTXmTlwxbNM1lU16yp/q1kk2f5c3tkrKJOsSDMEt7y29Q
3dcN2SofOhYiZWq4uMfkWT/7doi+wnxctu8HOe/elGf3GAuWLRY7Jyo8JmICr02RQgg3Ouex9W3n
0YHLlVj5dLzHzWHArjsBMyFHsL91HpMZldiQiaVC9d9UveKj0S08ReS4YW8aFGW5P8cPmHk4p2o+
05zo95mMsVX63fvPuP+pF1CCc7tenvgnDzXXONbtfTPAJ0SJCIas45qmuZSnpjmx6pCntwFyLMU8
fRE4XX2bKmOVnC9P/5pEucTeF5poVmNgpxAFlGobdgB106TyH5GY9+FsaCwrK2A6ZeZSfPzTMca2
f4Y+v5TD7nE3RmOW+wVwe1LVzkJ2NyY2KIbfH+7jlEgP93U4fgxC2LvGc9WNXavDXo/dYd8JM0Mq
bW5Ps4tIiPO5ub73mwVeluyvGSqDt/G3to5lIbhAQKCoPi0i9ZI52fTVz61qrSZZsw/CsH/WteZD
xr2qWIhxHGrE1TOWeYnu+9e01pTHzEFBjS875oy1pbDsCIx6S+kROwJ/QHR2KhvrAMryNlpOYXHp
XuLiRTao/TGrF8rGpcR1kjF5MBKwxUB4uauogbfonHpOns4s2UVfZyZJntjll5Up+66Poab646uH
2+y1QKv9imPAm1kU4weaCagTbsqgUF+b18qzu9fa6wzO9bjrXiXW+fe5ZSA8mfrTBZq2s4ysXN/0
RqGzv0IoCsjSz8poZxOLZHgJKxCagcruKYy84YWlrr9tWYGvZC/S5cmpntxvshMrOY0l0gFcAgLw
4VRtNMO/GGMHotEs3ZM8pC1Fbhwpx+ahU9wIH7e5fe+XZ3bZblUz0fdtG2N43yihtyoysqtuVHQH
0ZGrWHie0h5k256D8uyfmJPoUOnJTLIQM5AQ0U3wPg6a5E1n+5cWW8XbQdjIBQ/RVG7+6YAwgM5V
6aiLewf5Pf+Smll04vuy/Ccur+kF+fOIVsdOthD676mqkUieuUGS7TNpfb4TZg5X6z/aj4wLNmlQ
0e5EIsbsDMbdQ7czB/bQ/XIyJq/5Z6wM/XN1TIYOmlXWWwxTYgU2M2Idwmu3bpxGBUyEdqRM1+f5
rsNaiVPa8ixDKXVhJOFRDwruPrZnnJHwMs+mPvloCGE93ynF2Ro9hIi1MNNWkYKf5a3XZP3Q42KI
92NyAqvMX4etyfuo8zXKzC5dy2bmiXyFeEu5AzccvRta9BMzIOcsO2PxxK/EfmWM90iB8bHUlPAd
LKO7tzrkDOUgfygrblelDrqB6/OzTpbgIeuDHDwEeDBQjr46lkU9je+EDNepqJClxXZLTtJN9nLK
lxv0ocg+y9iKHyWkgTVKfSUCgyd5vCMdwKD/E8m1zwj3h0fAwvUNL/H/vs7tdWrxcb9GP0AWg668
b7MRTAGJ5uBQqd5oLQHQAw2bDzAbm1U2JdwnsqKFrqi00TGFsHqUZ40MTpPF5lxvAnZu8yDZH9Z6
83v8bZScgCEgZi8DOfB/LyK7b5MiO4iP7T5nR3SI3bZ+6Fr3hQSvcgjMQVQneRr2mQ/DiuDID5Kb
BqQG0H52B8YOoiPfgxBjMYFH9CEkO7LIs/Pg/mgcL1rNacRiIYuOshL5PxclZReAgBLeDQfFCDZN
X2V70x0QSIGgWuozmrRif36TYbu1/3TXaq/05z/NIUSTGs8aRNs09I/qVYKdWl9ie43nXeM/3JXc
GmO8vUAkqLKc/zRvV0DBaEAuJ+0hdU79Vfu0hDCu8lBZenuKzAC4fcDdqwtqZRfaVcr/rsXor07M
a1z6MEYUT13eYy734FUd2xRe50vJjtyuPGy0qTDeY6pqfeCH1hzklWSc++qqBj8OjYiZhpZHj4pd
3V5PhirHxBrCbJ/knMiGcNs1+i5kjwV5vxiORsP9qsMtnRUqTi0Zgh0tL9xHHNVKUOyaB4yev1KK
aNj780SsVBkkTz2fwqMWOfX6vhqr5pXdvfnP4uzecV+w/e9DsEZpFgC62s3QsfGZwDf4rV9dPODM
qA3PB6t/9Ecx7Fse8wJgGrEyt9/IwJo72bLjqrpkhlZebLf8MQgsfe8hOWLUcYlpUfTdjgIp4rgr
lBMqq+HCC7rxHbd7dTm0XvM09Km1TgrFO7lNp21NrU72OgLOx9qZ/Acjb6pHxRT9Cie59HWaSjbN
nXDeknboDkqrgo+iQOIA0+Tgp0N6LMqDloXuUfd8OpEK/t0pR+j6GB1NLOVUNsb4vEeP+VxYjMLI
PjtWt5YteVC4C+wTo/nRjX4cLe0m7B8Kt6xhLHjWCj9nc1/7kM39MFAezHFyXjqlYtOa6YdGgCmk
pP3ohmdbiBj5Rw4xT+Nrg3Rv6tjNRbZucd/dsxdUjhQgpplrV3/xrFDs5Qg1SZKrg/gyBlu92Jq2
r/pLCBpAEuoKz/E/V1dThED7jML5PZbXibKejCRdycvIC7ZlOz5QVucvmueK+TBkMQ5iQYCjinwL
rmqwNrC0F7PGDG9poUxxCpru4f6eW8vIHnPSp39eX/b1+D3rdQpofn7bMoQO++2vu4f+/IX3dxCZ
DiWRyLe2t5fMZkfPWTX0r9eMbBsFnowK3P1Vu1Dx1lDhfv+F8oJVmP3+C2+fVhg4SP3Of93t2rrw
We/w18nR8k3Kv7BGOO3+Jvv5L0yb2//v9rH0BSTwePj918nZqi32iu+Aipo/CDk7T7MvkV6J/f3y
NmVHjJzxfASGVz6DO5r5rmpxKqzWeaJU9lzrtvsJ+QaNvcwDYImp0nuOu1phKek5111z7U5YCTR2
fuHGJJ4znYxcMHncZcKYqmdi6kdFM77KTnkoAWMYwh1v46sO0nxDAnQj66F9FLRHp4h/3Me7GvlD
nvksOB111RoKa71ylmnHdGtVR472FPi5jtvYdHSGRjlFc2ss7R5bPz5a2SmHWThsL1htB+hgMsRr
AuQoHCSP52vIg94Uwzrt7OKvmBfXG9ey68vtVcaoJufv4Rw7X0POaswQVxCrSPeyOWhjfQbcfGvJ
WUODnFFpYcUlR8hYoPegDzTnUYYiBB+2iEnkS9kpY2iG/8rVBDbq/AaTJgpOtl7fXlOG0HYnDzrE
AdW+/96M8Rn7XXv7SAD7Fw9qlALjN74M7snwsuxcKxoE1tEPL/JM4GqOQXFVbGXTFglK7qUOAiE0
McH9Z7Qbq8Ougu14v4AcIQ+8gpeNv1/hHrbiIoKM/98r3DuSsv39KjkkFPTjWQ+pHRrJapCugTKT
2mbRsdGFYkCp9+Mdy3nErHEiO1B1dii3V+XZdbFKGNSguRqgC1bUc6wXJXD8ZWdkw4eoMZfVBmP8
FuXNqXI675eLxRnmVgNrwo6qMkszH9cyHfiUGny3Te0npqfKR5Bis2fgZvmqw+tZpeirXqEusTU1
DPXM29UwGezsg63g7eVmTrUbFL65Rm5LGxZWXpr3nR/XeASqVWBrJo8aS/7G6NKd7BkMd2YcZdSS
F3qXjsdb1DbcxcCDYA2iIuNf0PBfzpZh3ZDvVzSs5TWWJ8sym8vZ2jWLa/OpRH/oIayLXVhpITlT
17+oLngQ8MUKApRdsoz1tDlNtaU+RWr9KuOOHxuraKqaPbdWDU4lxqWFrXyCZ9U2ru5ZFJKZPvSn
XG8R3e3NYMdPQ1vLMDvEQ18O6kt0FVPgQAOzEgyMXRee5YZlIklIKr7JoR/M5FDXRQNHeT6ddFQr
HKHte83PyS8Gq9DpivU0Zumra1E+awfMERzbSl4LBVsFKwffIZtdC+UqytVfsjUpjYNCunuSM9F8
EU+opC/RRuZZPB+cbAuypHmRjT4uHlBub65ybhpNr6YfqmfZ4i9BidgLoqMcmvSAAFtS9TvSB8pL
yv5zx0+hUBdmUYfk6jkYg4ZRn50Z6ykMf8emFD4XCtc1QGFBnk8OjAb9v+55oNVOxd4bc/DGf+KF
mBMNnRpzI53eYtxWgFWXyXunjDry/zz5ZdMoyHkakenvfUBa76wB3lRRRo/Q1ae3VqzkIA3z4YtR
dHyPuYKjR/CZLI2VwDwlcQTlfMUDJTD3jho3x96enJPsnah/g0PyX0fQVVdhNOeqSdJ3U3PCw9SE
Fel4JuXdlG8sMBYbOUkUqgLKN2TzgMPKAfV+b+PPjEl5iKQvjxviw5PMlj0yaIAlJDuKFMzkV9Vz
RFprjFv92sZGhdpyGK9zPuGN7Oxxf71QZ7y1ZKhqe3+ZJSM/oXm6S0n7oDWCitdQUIBECPVVaf2I
bQJXIhHs7mZHcBDMvzRRf0PZAdhPONPETbt4jM1SPFjeNHPmBmQPFR7ZbmvVz41uugukvYuvtQ19
SpvL6FqLWRTQpe+WVxaLOM3V1yKwKLWYuk4i23S3PQpRO1eZZjxJEWKPnOevdcLWjC9l/5382up2
pTKLd0XfmV9jfMuhrqvmc9uQ9WqSMD0Zak7lLh78baja3iWwjXzlaHH6HlrKj9S2xc9kuN6ug+nV
VcFq5bMVfQP4qlOuLqoPK2+acGkaktcJW6uXED+Il67GCSq2sycZimpzWsDaAFk9d2JfV25y0ulr
2cu9MT52Zg9EdO4t0FN+waH4z7Wox81Zrbg5yn7bTdN1a/MlUz4zt+1exi5dlQg4v7fC0YBfhMZC
No1C2BsraEuku5v6nZ0YVk7xAH1iHmyk3obCR/eseWn1BLXqFh6sNDhk+YyOnkclOb856CPDw6i2
4tArTbIwhdKfZn2KlVoH/dK0puEkY/IAFGE4JfNhihprhaUTQ+YZPdK9I9hVemRbV5FovXfLmOxF
Dg70VGYd1DqJlm0/eefa8u1Tk9vDcjQm5yspuL0/eNNbMWHgkHt1+QAnM/zwzQlvicT5qkBoXmX6
ZB7DToseM8o30Hp1+2sWje8a5hM+lQ1MTbMeXGMfPt4PduOdahY6B8iMpbOIHRyCJwUPaTkkCe3f
g/0Q1WVTzU6xBbVpYZGqW5Siqfn9yza7i02Z8vGEIhsfawTN9lMPlEeyA7ox+V5NKCtJ5kBDC0hP
gJoTrILRDb+rVhueJTtg7mvmkf8f8+RVTDHsHK0KL+oEVUCpKcR7InafAtG7T04NfMSxrjIyqiR9
kMlpVrJPxiyn2QxuM11kKxFxvK17lMsCTOAyfGvrR2R6h1M0Xyz3dGcz4SIV6sJ6CvBYQUIzZWNi
NNaTnk/ONbGBudAnI7UllLUHn32V5DWqjVEcrQ0IICcNVLZTVdEyiuLqTcuz32cyBs2qfR6HYgmG
Ivzi9r8MK68+7MLKdjYEt7UMe354cO3WpNjL3QrrGKQM0j78Ek3qdyj73TWIW5zJjdFeyPF1ZiAV
kdv92TXU9Orp5k8ZF5iAsg4oLWRr+J25TnmUce6tDdqZabuLROp/RCbF+fntKL2SPCRIsD3IJu9O
/Hl3fY8DfD6/CxRmDmVr/353HUupZa97mxopFSxx85+lrV3IyOYfU5SLlRUP6slr3PJQ5og99n0Y
v04dEAXyNPlP2ODLuBnMS2vo6ao1DQ+pSx8TkPnsfkhbZcSDPj66Vvt3XI41VfPNN53gtevMg5ZY
+oc3lOiQZXFwKrUWerzq5Ws99ez3QU8uXuhoPyIjfwIVl74bPn9WX+XKITKm/oQ6BcxRM6g/wcrv
fJbRPzSv+II1l/mqVkq2cQqS7wZO0ufen8JZNNP7Eis+bpcMRQ4JRye3qF9y2N+bzsSwW4XKfkE9
aljq2siPeDQ7xMdHD1TbZNo7I3K3bDBiKRb0PmEWv+inMfkiivBbkdbeNzIJ5xyBjp+lPmFL23jB
wu1OiJ7gRdxayN/AGFlA/diYeVr9dAP1ETO19pvRhT+nLhBbxXL7jYrzyLMHeC8vnpGLyJ+7qmQD
OnraRsa6yawuEMe2Wd7ntxHIFfq43ZukMXCYG/PwKcgi91KEAhTzfAYTv161SR6uGwc5kXWA4hj/
AfdQ6RSlebyybxRl/HTrbTx4SZHThOvYRryIcnfLdf6bcovxqd6myOsHWq6toyFsNonTKYtISZSL
5/T6IRkBysV+Xn3tojfwx/a3pGq9JWLj2on/gnUyEVpeVnNHO35P4SF/jSz8kP2KfYA1AlEp1B55
tTiyv01mASOjDT6KPu42oROpO6UQ6pMTBVhGzSOGznox4GC+hpnpb9EHdQDvWdVrm2rPcgCSROkC
UT8gZ3VdPehKqPMRUC8Cigm8rv6wwWRvlSQtNhVGMHYbB28o/s/+4G6/dgZVfLHGdhXa2fjuVYO5
dXR8Q2S8Ur81Q5h8tti5PbTAjx40N7S+JGkqvhgOGYUhUe2Hsu2TzzH5JvtiOM4bttXGFsuW6X00
6pWMa4KNalSnOjmvIXgjobyVL0F+x16FSvhgWImyrESA1Rl7iYM8K+bmPSY7zKD6v4b0pmvCp2jN
1T9zB5D2e3TscbRE4k8eqgicchkWxl+xLO3zC28ieqCOgBfRn8HJ3IE/gYPOtvjxT1xvoNwGfnP6
J+75eXZqQfx3sTUua1jLy77v3zNRV9dyZi46aPgc/oRgvddXzGluIapsFUkkWLEK29rAHLVVgaPe
1c+FsW7MAcGTznU3hWEWJ5ed3hZW7HBQG/6flMW9nW+5xSHNg25bo/J5Eh6KOk1cUMFQcPGL0UJ+
DKIaTQCv8p9TrUMhNmIxGunqGRhAfqksQ91YWuctskx4bKxvn4U6btFIYGdqWdlFxuSZl7hiDzPo
LFuGG/lIGaVBeaopSIVJn11usahKsRBM1WQVjKP6DBnc3zdTBYAVT+iSvV6wBADdX2WvSJpyZYfY
g8qmETv9sRjzb3mVqs+1WbVnxBaPie+h2qtHIRVdEW9l0zS1fpEVkXfrDfvpwXRj74nqqf/S6O1K
jnIm1i+VyTpeha0I8AutmVFM1Al7LzoGldm8hWa1jEcDOWabTOFkdu1aNtsm/gE3fnx00i6+Zuw9
RZMAEnVNY11YZYPuJZNS3KpyKiZbNcff1bZE/VQ5ZIHNJDy1Kl6IcSPCU8fDX/bJg9831brVg2pt
WdqUAIRuH01hqQ8+CJJdFnrpRR40s4xXamlhaGfk2S0WNlMKW8kPcAG1gDPOg2VMnsHgrLZqS4Hz
HvOUwFuh9qItQB4W07pLBmojswZP6rbpPoLU9JDQfmQecnZd23KDcl9d3fB+hcmeB4bzMyq9X3o7
qG9ppUzAkurg0uS1s0URPkRr0TLP/4e181pym1e69hWxijmcKseRJnveE5Yjc868+u8hZJuzp+wd
6v9PUESjAcpjiQS6V6/VKdTv5lpevCgh0skhBdTfwfIamub80MrwKXxKS1nnDTWYt6ZOLBjq2uS+
iNBt/mBvp8EPNmIbKK40i9jwfxSGV6l3DnhmSjLkca0DLDhno6aAjQy/Q3A+wOoyDEdxNTeWoSRb
JWqookbezZkan30IVY/TZaiVT61KhngWehN2VaJOX9huzr/9xOjs3JdKsY5l3d1JVKNtEVsdQBuZ
wauqSBLcgbKxDysvePWj5HNgOtWFF3fwqk9Z8Lh68VyrJzScPIopY1GpB1KG3VI4xZxgQX5RpUEU
lnfKwGtj7KgsMnpLezZDXVkl0VBdYkWNd4pcJOAXNPNUhHG88cteebAoElt2lJO8daP1QJB9AvKz
/SJptXCpZA9ctiG+rpVLyh3rB73iDZIUinxSIKY9pLbk7cZCHi+5nw6rASHTl67jlJx/4pmTnHQj
JwUQVt2CAJccrYC3xidvKpNyGkohF6IvGiB5IQiHZkSjMfo1ItYQ7sLnNkf0VQnG1q59Gyo9ufcn
6mul77JTnxZQsWEKJxMIBOMcdvVWmETT6WpzIVawEHNmu7hSJ07smw2Pm+vv9aEG294WlBPidElU
XWw/zU7CXx4DaeMaYwUQS3O2BoGt41iExaHOOocQfOOf7UrTNuDboiu8+PaKg8vwmA1GTcJYK6Z3
bo44k+at7Ia6Mz3SlSOMLZAYJBNbiFLW0UYYQyW1i9ul7cHQ7BJNG47yoAJBUzhPZ15TPbZdDBJc
dwlWJ3KylZsOYsQ+1/dDUhb7dIpMhjAybkanjK+5JELZqveky1myNOWq+ISOMFrxNqHFFmJSqjlT
tsrD1p0OUQuAheu2K6AaczNra9nDwpgAH20hBQcO4Oi9TV3Lb9wF9RLSKYyT9uW3W2OBLrR7KmYm
zfibm1uZLqJluDmsJuxiNXNyA9fy3o1diAlOYIxPUV2XWym2Se5Hg/oYmGZ57/MEN2vfKJauSlFA
CyPBoXRi9dEyU3WXeQaV/JOzjbjNY0ppz+Sq50m2VMC67YSrItfxoZGAa4uubtUIXjqFuussUkLQ
BsmPiQ+zpuEY0UvuceppRtX8VIdshvnvVz5HI1QSfq18k9KWPVcM0TaxioVNmCtceOWWYwaiq+Bp
1lWUFPeSVOnLqqHUvAxbOJqahNAhSYDPFJGfM78hbhHaOw8V+x/k557dPize8sTIl5ZU6A8aKLlN
DY/q2Qwjbd8MibZDgqG9EytC9ZNCyuXCmt32/ucyY3fKu2uKHd9WLBLQO9OKeuvky2EiKdSBRe3F
GedPp6APNjJixcFPCG2Pxs6nSDHM9D5FYWdI1gn8Q7B0S1qe3Ad1nj0XTfGcdZp6N7ht+synzAA3
GkRkpsFRyqC6s7XyIEatpgrh7zTanRgl61HA7uSa6HMylzCssamIdfdVcweGpgD/rsVvdiCfjEl1
xbQ4nniu8ynVzYluNGjunLACmNkqLsfzmoKwqGgXlWbV38eN60n59zKO+4WuQYkl590bpR3OyZXK
n03dVMM6zmJt8WHgQ9csK05bFEcK+xhkcIc4SAgmo+6c/JowNOTrHFpDgxN+EfTf2JFByNx3P2A+
fEFQ3P/kJPAEU1fUXcK4N3YVdTnUutj5JSEhvIJm29ya+uAseb3xZ5+ahgKDo6nY8Mj1GvLiwpih
ioqw9BCRmTZc3l9jsAh0Tz91VeU+uV43/VDUGmFGuknrlOuyMZC8mJxRCTC3o6ZDtzF1/caBxxkx
5NtSVu40d77UPIupI6fiBwiPltbkatZNt2TrE2xizhPURXpjtMpjDp6ZJvXaa5Pw+KlWnBt6fwEk
uUf5IYB0wFjl0dB9l3PlMSXL+NltzWqhWqbzgoLZsERzN3mUGzlYQzx9dBILnkB/gLM1HLN9DxIH
5hNFypZ12R7Yatjg2RlVLD3eSoYdr7LITR+TqRnILJBpuBcW2fVOjjXuZYbOvm86Z1XJjBHdbsqn
ZdNNVkCEOnklxsuBiHDWwldcNe45JC6/LPTeXqS+/BRZVF+ZUDJsB9JPG9NNy6VgFhLEQeFUAFtn
+SQdD6xVHiv0VWL1xdL559mRehE9mRA6yOsnNFWrqwLn8KHM0nLlpZbxNrTZNysxkvvcqaQ76KFJ
ehsdvyN0HqZo5D3Z5OpL4jffDP5mb7xcGrQvgQWEWhMsYWy+ojbf3WUUMa0D2wZJ7FhIZipdtS89
yq1d+CYH1IIQGJLHE7+Wf5SRByQ6ICje1a23MR0QlvC9Bd8c/mO0UlJ2kRJKOwKAX4YSYvNEh4C8
gA/9Zy0LDJGpmluv+qC7W6RO0q1Z5M29b+bn2B1UZMg0jv5l8lWuYXYh6OxfrbC47yQ/3Pd9YB4h
8YYRcmqM+OLln7PCr72F11EvmgXtj07dyJq87YPC+eRnbreuNbk82hwgLh4fcRk2bLI0GBw2qG7r
l3JsvGVHLJJqoSKEKdrxo0XdRBZln/JFU5rxszJJrEKeki5cK8/5Rg2bTLZffbh2v9h2ALNKR8EZ
L5Rwa5Ywo7iy0b06JnCtUvfbr54xbEuvIHHXaE9tqjtU6Un3npnuah2yhcGCdGSI1GVdIzLdJb69
jeAkP2Z91e9MWzq4Y5aulcE5jnHVLmSCHgRimn7TBpq5ydzmk2+lNQrvdrCo0iH4Ai/T1TYK63vO
jwcqZzRgoUHfOFJdH6B+PTjUN9/hMImZU6Fwlw7g0iNgIL3nh/eigaBMOUoRrPSTKZIkaMUS21iT
21HOnTUoZ7nLP/V2fi3MlGh8Vj5RPh5fIHaWnzNJeYGl0LpTw7w6D0Z57UKgPHkShsfA+R7KTXqS
IZ1wwn7YexYMKMD7M/0k3bkNlYq+mbx1oDK2YNOhZpq60mBepsjWg6m23V1j1hSuS4DadCkMVqXc
+EfVac5K3dhw1k+IwwmY6DtcsUX4FuU+GKkB+gJhFw3FWODphYvoO371D5v+dNW6w3OPmtKliMPn
WsmqOwKt/JLGjgxfV7Uvsp2GC4oskm0ZtN9sMiH3yARr5763KG3U/WDJbiM7cXUvBiGN7+7b3gKu
PEZfCOvj0SnGsHeCKF/c+oFq9YuhUmNAdWm7znu7eCm0sFkjg5lvRdfUTF4/jgK/rDdS/+bkw7Kr
KQMlyqalx9ulxan16OpU+i0nUMUx8vQHUsHS0u+QXfSdQ1oN12IIjYudgGrt6rXuaN841xULOay/
dLrRXsc6Ie2UQfNZBm9jye8wlNTl0ITVj05/7GwLlp/Id04FaaYFLFTtqo8onmlCpMgDqXF3SOMR
cOLnfE1g8rym0xVp6GuixgVFnJjEYJtRKNV1PCtFV1b15E5Syi8RqJ4MpbOnMpJb3kHQQomuFXjj
ebAJlvGeewLz2T0kTbakDMJ8yjM5WQTABEic9+/V5MapG0cab13f/PwnMTnhIQYcXg97beDuvzXr
LJiyhyD+Ubi5fegLuB/tBn0bqm6SXaBTYUV9JpXJJdxkHLmHjZZrxWW0S4tiS7khhuNdnbrIdhlb
9WNqk5fz+fnveIeQnMugUoDwcLxAypyt3SCQH5oxslAZ6uSnPL4vSzagk1zvfduG4a7VUYQPPae+
DMGUfHHi8k1107Nc8EuP4h61deBMRLm0pWkhua41hr5r3FHegZVGyTxT47ViWMVeMVkNcPf0yugK
MtPsS6laXqtyaX638+RRGZAJqjJZRrZGWndGmP/glHfn8yx881o+YedHGRRNQbMrh/rO5qe0jVS7
2/aGPVxly/ZWcECrrzIJStVMwh+peSaTBXScH/PV7GvrzfLhOS1apXogwdRsirjOwLqUYKMJY7Hn
qq5ZpTfLtLKiL0XWL/2sjL/LfokIQhrEzybQwE0L9clxHDVYWgywvL7TKeT0h7Na6/aT7TgKj+wN
Ua7ic+AblHfacnFw9c4CT9h9V7yIB6VtAcU3KhMgfBMeoSIO10RuhrvEMfNFaxhfQiX3nihFHHYK
xKlbSE+dZ87oUEWm3ldoLAAQpsnwMCR6R9lPKW/KtG1e4UU9CI/ArEGMF8Tn1K7Ktk1f7WTLi/dw
Qph7hfzDif/LiNRfbV6gnnBWAUT+66Yn6D6owXBKCfsu+sBxnwxdJxxU9ocJe9JpMAQXPWjBvo7P
AUA9KmrKel0ayFR7/C1XJoqfe14u0ksTjv7Cbm3S39No1dgozhj6kyxPXKRuxqao5kVaAqnQ9Lbb
Nw3R69FW0jcntr53IE2vhRPq10zzvyHWnlIA7SxycNRL6vhgWHBkc4+I1LDt2yh98NQpcp011VcT
8qwkaJTvnHK+F3JgPRdQP60VJXqzhzJfkfd0rsnUgFmGSZXc0c41JVWC86NSVmMJZsl3S+cqHB3H
BJofksSebbnUm0R/ebBMqwi3mLjS1b6tfVssNhHXaS592xFsljx/bWd5epa8CgGCMYb4qdXiE6iL
fywAk+dAM9aZXz1CQR0s1VE9jZVz1BPiuJZjK+ccUfflOPjKyqjrfufElbpHh2S45FMT7NKBkAso
g2CXe06w0s1GfTUH+PTLvv9BMdzod5zYobV6Lom3L6raydYdBEk8LmNvPJBBWPq6ZCAUlWs7eQDE
FhemQqzGs3ZuJKVLvvL8XpX4k++o0MDYiMBocj6cRopVl4lGOjo0tX7VGRERenmwKKlrmnYR1c0j
ZEHJTtjmhqqwXy6VrXbrzuq0BbuRs06q4NWuOsIwlh68TGyUqzYxtGvk+M7GpzjbTYwtGanxRIFR
uvMMFG86tYDxJ6jPXakljzAqsK9GZQ/sld7vhU1JgL7ALgscVLKvHAWs74pKGGqc5MjsB09jl4za
xGdZkoaDr2fjATw2fx2XDEZAUf+pAXvERjD6JFWkHTqKcNctBMy7pOjtexlBU9lSWw49KM1T90qs
NOCM4wfNMvaS4ARmON0HIwELG5jHqrBGdaX5jgu5S/fgEQ13DJMU/hhK5rkGoehSr3YvZV52z156
qnZGNmI02TV5oHefTYQAEDf02eTFdfmMyhdB9Eh/4vtjgtFZwvCeXu1mUlJuni2Kka9EPpNbU5CX
XhUwhK2HyUsMhEXl3tX5V9FB2lVekzCNVpZVjlcYppyFptQ9WRZtvN5ssmFu1djWwb/iIgY4LegX
A4jkZMm7MFrKBgLutdSUp96xilPTxD+vYqgWYOiGhhHSa0DKwud2yZOI71Ust5uYN+G5NNAzlmQj
3yaK41JVScPXwNk3tUX8Ph3PRmnyAkjC+7qQIn7+PBbZwVpo4MLQjbAJJSSlYd0LW21nBBoraEtD
W+WYVLkk6YjqgvrbjnKarrJiuGugA7rKMBssNdf37n0+9ZbQXEy2sIM13xuvNmCiEz+6qlNW8Arq
vKZd/ejkarKtQ/2t9dvo7LffCIKXd3Ez5BvHdmGLCVAgqlxIN8UVnMrQ5IjLuamtu77oB0KnyI/0
pmwiNGHBVy3Fby6sKP8YyFssDF2qX3jeK8s6dL3Hwi5RagtL92LKfCmCCNKeIDqaDWrEamPwapm6
oukg9aAK0sn6bCGG1J64ddqtpC5Wr1r1EAhyJtmMkefhD3zjbpIJx+2pCiN9MVJUwqlXnUJ9CLgJ
giXRFL7CtsA3m43iydqNwKmsG+RXexV+oYnCSfh16FrBF22eogwegTz04lVjKfqhDqjXdwBzPSm+
WT1wnF7IfZI9wfy4BiYp3U8bdbeplFctdopTmQTurWvkSbIMhy7cQOCCxkra9tIauVZpGwPTfaj0
7CulE2DE0q478FsLFh2Zqnsji8DLOfG4NRwXwFUpvfhoWz10Q7LUm7J68oahfMoS+5pDJnyXe1L5
5GidsWyHoeEJS9e2FXdLiiJcubV7Z2R5d27zwb1LkZeHnzN89ZKw3Aeyn1O44UWvZkRskjhksBOj
EXXUYORJlYlRV0K4Ko2kR9nW5QfeHzth7q02PcV+BrKJgyYAydGHvIEMpqFV8Yp6CPPZiCMIvFW4
w6moMp+Titg3QDN5ZU9dY5CVbZ7xepciy3hOqFICEqrEazFXdVpvC8N3s77NbUAO87bXYPjFmR1e
tclG14MnjaWitg8gbaf+S3RVRCrXMPPLG+GcdmDSdWhHb6OyF6WEbvx8e5vb9+4Kwh95K5w1iilW
pW+7t9HYrJqVRZn9TjjLQQfoqZ3SsOK+oy8t9bqOtuBGd4bltJfWG6xNEoz5yY6OGRG6J9S+WkXu
nqZKmqek7F/IzznnDGaBHQwPsOtrfXdp6nhPSbtztDQJNhZhq5XPxUhl1s3Ual10p4NUcOVcDaAu
TfUj2ZGD3aGvLfzTMohXnJ8DBNtRN7HSji1eQJ5YDmME6shdJEr/Nc2N9nOe+yrC6JpxoS493AXw
RtWkw66NET03MlJhppOqB2Lq7TJ0eu+1JHS80eA52IhRpUL2oy5i1EWm0UwH0ldl7dULbO2l+VwV
ibdT/QzS8o6wXZiY5aqSinILmpn3lu2Nw8FBpsJYh4b16zKeLnUlKdTlO4d3l3qi5JtoqvbyjAfE
bb0Xk38eRcvDSoIG6EXj23bvxggRTT3J6PRL6A0PoheOaXZXgM4TPTBWxklDoWcRTIzpYwnJk933
8J1PqyLQqW0mdq1VaEraZXDln40u7S2JksPZzIY/P8QuYMrJabbHOpyL/hCYyw8DmRfKi8JNhu3s
LFyIR3DWMeGa/307t+XAaJSK8owwwYb67uHNHk13NdZOdxqUVD7LKuGuRgU4GHJG9gfIJoJJUUg0
xSQrJK5izZh4MBCGHS0UhYRN+X0VZ1OSuUWe9sOAcBajsPYi+jGtLKah+evBowCRxXoERH1btSK2
DOyJpFSzAMm8ioYxPWRV8LOhNjA9EPlOD+JqHpj95oEPfv+Fy7w8cDMI78X68zzRnX3mO/0XLh+W
muf+9VP+9W7zJ5hdPixfedKvj//XO83LzC4flpld/re/x1+X+fd3EtPE30NpB/Qd/eBBmOaPMXf/
eou/uswDH/7k//tS8z/jw1J/+qQfXP50tw+2/4+f9K9L/ftPant+ye5QyxDtHdjaBdPPUDT/pv9u
KKp8ZqXkCG+zbv1Gj7L3/duEd9P+eAdhFEvdVvlP/vNd508td6jQrOeR9yv9p/X+0/05zHD07vSQ
3fl8x9uqH/8O763/r/e93fH9v0TcvR7Gq1F07Wb+186f6oNt7n78oH+dIgbeffR5CTEST//lH2xi
4L+w/Rcu//tStlNCnVtqnwfJCI6N1E4MiYDNjvHvRoxEw1AcVO0qzMIirioxYfY13TI8iuGSBNLe
iZFl0zrvIdMafelVBrVVtSHdZ0EMgVrdP3EKhsh26sU5lYQt+JZpXMwZA908kH3/IcaF3YUnajOW
MGIJm2iqHrYMUwcEVkO2f4Iu+gKpR3wpbCned7aD4HNHna9tRrcGhsr4nKcwkE5eWhShJCdGA0sC
zubJp5tNDKuR/r0FQEXkrIFaRiyV+z11zrkqr2+OLqySq8oIbHiSDepLshGJHU724DARU934EVqu
Nnw3BvXzXXHRCRqQtw+p7pm6Q2AVl0KJi4uiNNrW0wug62J2q1XDzi1ANrybbfUOwOS0eYNckBXF
xMrMkSUy6vt5LbG032kVQU3veFsvSIrmFKYxtLy/binc0r7rzyobi5ubPnJEs9SdI5c9RczoBXmT
Qv1NrB56ZErU3wnXNzL1V+PQbQ3+346Acr2TX01a9q7BJGEU0+fhApyIIzn6IekaUBV2XlB0msL0
kVn7vLD8W8dRAgc0zGTPgeNCcEXw6jZDGOdpkjVGS5Ie9frdnJtnNZTrLk7S48eJozL4+yaU7j+s
JbpGZp6JdBt7pTLQqo8RWhvlzrsLmsS7E1eAvTx0W0tv6wKZJa/N6Dwg/DpnjM4jlaWT6zzztpDW
Pth2FBM3DfSDaEZCZweUkfWDuEIwbdgnUrIQg8lvN9F1dd1LKThhRkZxNGKz0qJ1ZOBlqI35EI81
hXrXSpJyJ6wtYnJrMLXaUgzcRid3cdWNMiFv1TsJ39mDjJO5kXIoPcBr/PSdRyPFf0RkSCVg+y+D
2pjpO121P892EzyhCp9WmpHlceWtGJlv5qBhCKqug8Jk+tS/P9etm1KqR6mhvRYfwrA8lb9ImcCw
ZbsH0RhZhmL9rZ2tXWRizagJIVo4+SYgWxC+HlC+G+NOereAXuQEDOIulm4L3ia9W7Ds4XqVYGhY
qTCjH/WpCcO8OYquuJqbDzbq9KCN5SC2nAf+pwXmabd7qL2zyaC2Szn4lP0p4YiIArKaXH3ZT6+h
kXK6ChGUEAPE2yI0qBGpzeBIh5fWPlAKMKYL0Qd7+tNoGf4TQgvyRthBjzmHecbsWwphS7GMmDv7
fOjmXk81hlPvRzl6k5qUTEZuwOSmh9FjAEBtb1sEDWS+Ya9Fq+2EBwVcDmdux79aE4w9zaiuy824
BFJlQeE/wUnaCU7SDIB68jE3ST1Ol8JYTyPiavYRU6p+Y/XIN82uwvynbiAgKvNKsTzeuW093I+O
cdXrpHsqOHAfcl0t10MZp5893SClBMCK0NkAyduUgpIj91NhAFyNCujXwrp2F1I97AXYWKCQRVNX
trs0DCdZzzYBW06pqlsn4LeWYuAGT3YdN9xqNl/9d6Bnr26jPcyLX26ODVXcVQBjLgJX7sEpHOfA
yVVPF+JSNHCxG0AIKjTtb9aSKui+UI2NNntCduoiwzn5kDdCJnZqxHS7qAMAloQFcrPqYQxNIVSX
R69GNieo7soc3mdxJZp8SKi2TXVQHW71cyD6fRV7gBxgcta3wlnWNOSgIx9O1NqqLn0av4SuY0E+
HAM5leIB3ZBftpBU1kUM+NPV3+xJn77Ev9eI2ifClvmpdvLoDPd/dG5Ka1U5hD4h9fppEoNj0Y3g
SSol30NCe5JHe+gWwqfqQFCT90QZPnUi6gOntZK2roKtuIwb47sdqNn2nU3cKvyRwwt+EtcSIdO+
1xKI7nTnkExNbyowUs59cYVOMLokZrX7aJda5/AnW2/47kFC9AlN98nntqqwir6YI5p2oPRkKUaK
YpB3ZJVbw1Suuu7nLzXxZl8GyG7Gvv5M1KM2m/zF81IZBfUOXL+cvShIyF+MznwUM8Lcjs9lzqYx
14nWmg0PGp2S66Of+u5RXCVd/s/g2eZG9LqhcI9eBSSZl/svl/D31WzrgJmihuOiPjGNzgO3yWId
seKH29VU66zSOpk48f9l3uz8c24go0JhBRvZD7JtMerevSSXsNAXTvyJ6N2b0evKD8S1HUMn9Wt7
4WNsRfWb00akdMLWf/BDm2emEUpHszbj44d1Gki/jn5XwnfDl/ikyJW176Sc+BO0A4sa8ZxTgLzE
cG5gBdy0IdBLsAhm+RpGkrOOYetaWATKSZgm0RresebUTA3JuvfNbBMuiqyso9KW9rNdTJi7wk3Y
0lwzd2PkoNX2L0sa+fj+DvN8LSQdUSfJ1TUMCqFixB0sWMm3ohvLeXLnJPEdANsoXzYpahaej9qW
r9XwfPUocCla0C8g1epInP9Lk6HXi96rAbf3QgyFnQKPtbjMvQQV2IKw2jujW2TmWutCUG5O1WwC
JVKmkgP/UTSNDoEEWvf3oucVEODMHt3k1uERWOMvD3ZN4B8V5L2VIq1WpB29cylIkoo6ZtvuZv1a
GKHO9M+DIESKJydh/LvPPGf2qSbaJTEQhpq3k8HqwSCUa89whUSukj+3FUp0vzq/RgqpkDYp1VEU
w0zPPc3L1iFUDkvxGJyfitkAM64/Dcy223N0GtAHl0D69FgVzbzUPDBPm5eanTMEm4jXJinP9Xp8
pNa/X9hk3A9jhF6MmlgeuVZKimLLbYplBVeJ36gP/TQIMYa9bBSQ2cK3l0zjGFST3m2mtQVpleBo
l2pwEaNBzv9ImkBjLroWmfk73esnISH5sRzWLfUxFUg6IAuT3LmdaSu3Mf19itDFKbFg4eJMlEcr
cQmx+FAt7AxkJ2Wo5aYe0r5aFJr80/U2Pk8VV10wcTAMnFVElyg71Uw9ILxIyh5sqo3v3FpTngaS
nkstsvQ9qCnlyS8tG7Z7z0VxOocqTNa7pTllXw0kX/eGVnwtRtnmuDrZwDR6gMCacj9OeVjR6J6i
74O6/ip6zZSzFb4BpTt/9J3WnKeLK7GukknlHpau+NhHXUH9Ovsphb/DRS8BzAhbq1CtWTuusx2L
TLrLqdNdD3WL2lzv5cu+SpTDKJq4AuCUTXKCC2F4NzSNZ3B9HLyk/XklXN55a1HwKc3kcgd6pzyo
MsSSv9UGheSg6GZBdiQt4h+FqRaqhFVC6syU04mC/5c+oXAuTSrnpF4Feoxk4bsZvZIfDdPyjrcF
xMi8yphCd736/TGGtiJRPnrx0gjy76RS80cyUMWjJMX/kOtvT/rUU2Sj3wGZRMpq8sgLtXjMgmYF
9fl4Ff5KMSJE3FMiJQYlw6zu1ZrQ/TRdTHLdWAFwhNb37QZ2nJyT1KC2X8vzZUeoZGFGTnYUzqAI
xr06UCkk7o9ChLwfbNKSEFdbrfbaVKV2tiTgsaJreZAqjzVVOaJbOFa1kPXIOqeeJL/+nNO2inaW
EnjG3cLRXuc5bGLDq6qi9ufDaRlY8ZcEDM4lmxpSmMrFVxNj3U/qpbNNDCR6hk5ChMqP6IpGuPh6
8NiDTjzMJnFFzWhvEpyZ1yF3aB/cFMrf37e7earUmru9A9Z1+gii6S0dBvXU33auVB8Nzp45bANq
fVT7cmd23rCzlbqGnhZTrJoaVSuiLy6F9TZHTDcrkohAcYtq7Y/gn5s6+8OETKbmMwqkndJwhBBN
3HouqKupX8mSejNS7vJzeHb8YBunGY3ZOD8ni2Fdi9WtAi7/49JG7NgJ2p7/smxO6ctOG+BvhBck
XkUoznxSGqfjTasj0ml62SfFfoYU2XqB6Kw8VyGSgVYfp59Sd8jXtkd5OUdsiJ5LeWFlsrJyJmQ+
UtDp0ZiQm+JK2EaA6MCKpxHRZL+vRBeaNIYdI4aWp5tevFm3l9kzn+Clbq6Kn7RXVTHcVdeheDPb
TLnwzlXuboWpo+gSltmJ0lUb7H4vjKIJIYbYmgA6Jp7r5jo35mNYu9kVdKbFUdGgiDOrSgfAPTcs
QlM+JwZoNkpMVyH0mrucbPVLU/EXqkIDyeFJiZn6X6qr3aY+6lO3q0GwUiHsnsSoafufu8EZ7sRU
ELCXpFSLqxiz9Xzb6Gb8IMYCqV6AwImfFEdxnjvkh2F4cUzpKYAp7wpgszpmLojUqZdAbXC7apwY
EQKlrfZioDe88uqUdrODSYv9yOQ8DzS+tJcVvUHwAjfhC47N2zQewJTZV6yOiFwR+f5t9m3ML4Fj
SJqyljzP3TidDw9B7GUX0cgG0lBjjYCu6CJo/HOgyiuoaWTZ28zO6TSK5ES38qMc6rnfq0S9kl08
X3XWXZMjEPR7QMwwOqJ2oWRBxqRLGxOm7T33MfepgmrMxEspT1J7yHKhFSxoLef+PIxwIYSXoj/U
dbGrdIqX/WjcZuT/YXny2qurqXzfpistOodoAF7IKf+0hG7WTVEf/oOEwzTQ5nVJBQNgUqLFa1eK
qdMPHXgCIaDdd05tXYepoSoXFeCS6FisBNbVTwzraiiuta37yFrMNl2RlBMVTkdhElOFLzQ2izpV
fTCKrCYGFc8LbreZbfNtnJaK4xZumqPjW+2ewmyK0+N8fDXZcq8SvSEeOXVt2Kgo29fv+1aqHiPd
2nqyOoI1ab1jDMJ0GYiubkXruPGqnRgNiv5z6E6petA5zwXfXuEFtwrE9xwIEa1g6aJSUlS1ymAr
umNYgKJUfOcsukoJ4lNKX1PNb+54U8W3SeizwDwMU8NaeOWaIS3KEjy/6KYWhJ0qgtt6wdfWzDOU
FqAD2le5lW556GqPJBt4kkMk8C0wod+GEP8LHIH90kLq+/LBV4cnAC0WfNMYlXe2jyuKd51VLY/a
sZ0acSWaACmqo1X4bgEHOiMScKtFq0U1hJt0o7J60Jw6fO2i2gmf8rSpX3O5+a40wca2iuI+72T1
ibJ04JFlxU4x8LWnHrTHyjM6dytGA53zPqolGgAMnAeUv4+RC0wqmpxLYohXSsAPYlDMD4uvsc1p
SFj8PHzzSgmG68lbyiH2HyGWlw1DXsX81B5EQ/GVbPgPndHmDxRzjsSSZMguRzeKl3bMcTXVdYhR
f/vXbbbVfMO4Uy31u5sgSNZ3SnzpMp6UbCdhxweNeGmmRgz0aWruvT55rs3il2makKZ2fi7NcHnz
b0zvEPrjuREUpRP5vLiam/oPtiEx/pPfPC0M+f5nUt2v9NiLwEq7MO4MOhXDU82pWvkqjEE04qrN
yZMsRP/DMFjQYOcH7knYbyuIKR/8Zts7nxyujg2/h++KXKhsMrjxuzvNU8TVx0+T6sSGerZ1i786
ihXntYWf5kvGuuCpAlM3GgHLzoZVmm9tlG+MiVta9KE2CQAPA2icbV2voWH0rj9NbIRRzJmb0rbC
Q5530j3AQeOxrdKvUmZ0J9Ej5KpuOJsZq5bvzSPCIbsgyvpT2tgKKjlUagxmqKJvmqoXYRNNmxqQ
XNpqthbdXBrB7hbtuCdmy/e/Kf0X0NABFWr/R9p5bLmtQ2v6ibgWCeapslQKlV3lCVeVA3POfPr+
CPlY9rnndg/aAyxiI0iWSiSw8QetxSswzzaGO7anOK5deCqhf1Bm5VcmJXENQCiYKh8Muh9c5JUp
eNrkWos68t8NuIyRPfbMLzJuTWmEDMXcRUt+1j0HSXKONHcCxCEGwW1OsXCQhRt6nVj2rUYODLxv
CcYkd2mT5Hf2ED2Ehpluo98hGS+tKigW/74cYLQT5YO+jpbtf3T6PZuM/e9TFp77z+xN4W8BOTlr
rXezU52EHUILMA0KOCaL0OqCHxkwT0hEP/lm3nS0sb5MWt6sPM1JLnmOkiDifmI3WqV2sVijrayu
LZZQ910OH5rpGBjAszdVAJXIru1h9UdQXspC9wGod43uAdcCsw22W0zHW/OIxH27aD0+JnyTP24N
IfKwOLHheamm+SNPW27HyJHKGkwJ467Op3dZk0VfGPMfTV+tRT3mjzKmhgjBVJPDj5uQh2k2R7Xh
WrYZcwj5E7GdFL1d3mJp2jiLsQOsfptoiD89De/y66zQwQ7Q5KKFnEPGMhdtWS8Zoo2MsTgKl6UI
mx06I5e8GLH4wGbpsXOt4YRu5imaa9Dky8cRFf4NomnTSlZlQQ7/B0D5iOwk3ZLadC8eJ95ykAw1
sK23KBt0ywphaHjCwwiSzMOacSjEJQEdbxRTeG7mmoyLwDLuWDscZM1RJwOUohjLrY3l1kIGr0Wt
iosnsArTW5TmZCzoVf1sjNGiTqtobblKeQ4Lk9NZpHl3ia3pZ/7fDoBnW3vpLA5Q1M4Ivo+FtkwR
Q4HM3RmHzAjzj6CEuOqgSoXYkaKs46m0jwYKJQe3Vo2tTVLkvoMPuUKCRf1i5uEnJ1zVTzva4qjh
b7jPVFsb9tx96wprmZc+Matt3UXO2vzYNu5BtlpKjOJ9MvInjteotVPBQu4TLG5WuqisI7T5H0gq
BBAoNCy959CtuMUsNNp3udrCN6eHjCvDWHRoWf8zDO7m/890//WqMja/Q/ZdYu2DlK/m48tmLtr5
5FUWkI1WEYDf4y0ke/hi1DatUPlC574yJsfLKkTQR/Du5l7WbvPCksnQAtnm0KUOLbDy2WY5fS67
BLKo/RUpe/dSc8I21lm5y4UanrO+gf1r6tYD2SCcp1wPcSV8SBfYYphfB7N96mP+gpWhXpo9Z5zs
8u+u+qp/SK3Ky9FNxboqDagys7Kq0E0KeTUXsss0q7O2c9Y6nNKfkyjGC3c0ZK6HoPuErHIooVV+
8RE32sIv73Zl6EXY2KifJn9ju8yxkd/J7fx1gIC0dZ1pXMtqPTTdGqOmbCur3tRHK9XUo72sumIW
v8Lo4m7kVvnqo2QF3QjprVJVlRP+z+CaM+TXStURL4OW/apWc75VVt3Y9ZAi6361ymp6Xxjr0Vd/
dNPkovxqqbgOJQZY3yaLQUf37GAsDccS/jOrVOnUk6zJIg3SWchC/Ih6PUvXg70XFol+0gY6dBhV
v17Ni3WIMWXPIRBEM9lgiMy4tvJTM6Aozb2TyhTrQvRoz/5udktTL1Zyxuu0MGsXY+Yp6warmGWX
dPnBjFN8ArGLXU3gzz9VExEG4X5Vpt5cT1oQHtrKyZ70WP/ExDPdFr4PTqf185MsHG9ojr1zkZWx
Lst2dWvUFV9bmhUWS0Nb9jsEDV+9rIRM6FZi4QpbOTezYQinAf4lS1BbMjX9j3hRZr6x6B3EJ8Om
JW9ANzkKBdpuP3U4XXJ8Eb23Ao1Ky3Q+mt7nQRcX6MR38DLavunQjMjdD2SCPrSiq54MfYwPLJW0
NRLP/UfM8jjR3Q+DTB0ntYUKFlZoj8bk/JDj2Afw+IZ28jDAeOQ8ojV47obmVZJMHZ4MzdK+wijF
uxOIyF5uHWWRshUK7ILH1LyblEVYQvtUmxKD8Mx2UBouJvtUuNZKbkKdaLZry/yl5jXqpY4j9ZLX
3nsV+tpe1mQhG6PYW/Rw4063uC6EcWwLfSqxqlRr99Wa9OlkeeG46FRMBSdE5tauGJytrKaK+YKr
8xI3VjwxZtkaQ4sCPjURHOVVPAVpvZCXvu/E9eLWpDoNm5ZKAxnOkD86/rrE9m9hNJaLmuM0HKO5
8MnCZKtK79/s3Gq3sgH3LQ/rkzD/YhkZjMOiCmq+6x70kLwMZtmdaDa1mB84x2sxK/lc69dOLUdu
Gl5fCGLNmGmJiq7Rc9PYfgY2HqPoUiukivFzncSumb17auDyPNUjfdekQryonferFem76DD2OMOx
TnAWcOn8z8mOt1VkGD9R2N/XUUuSD5EGto/e3qrt/F4m8hNRTgvVz4I7WfW1IFiXKtJkTmy/1MOE
P1I8fbU8p9gkzUDy0bWrtzmel2L8CmUWWVb+hDneWZYgpA65OoRvhhMjZuzWz+2ICmQadj9k2En7
YFvow8JMdxZ7tAPK3Sg1z1fG39VRGfrZvpDm6+W1ewDcyih5cN7G/Guea28Ne4FscZvTd+0HGx7E
tsrs/qj4eY/hPVZWZq9dWrzMDcx8icnWWB36oyzyKntWBt/exnVkeScZQxoEDI0oqoUcAcgkJD09
z1pmU7zTOP8pMH/F6xtOUpH0m/g3mYsv0J4WstUMo/e8Vtvd1GgCVsM8IgwaToIKK4Sl97ujZIEh
6WMBMPtgGxvHSFt2LGgKFiFVwyHGVqlia1OgZ4batdDUle83P4uCVL6SlPgEwnuBWfGP2Tv/V2zf
2/5XgzSAv8ZmhYx/NTiZDfn1No3sLV3ir8bxf8//X9PcYlf7+N8jMhNlFX67vJtwfjfhbA8te9/e
qxmIR9/I9IWm1OWKHEN+j8NYdm/PV+ALIDBZFxmRxRTgIlf1lv1HVzdpRvZDu+uQ3zMM5ZhyG/Pa
tRwppzYctTuP5LJkyEi7AMcL0yCNHAbRZopM311oPFdPhdOvNVmV49IiyTnOVI2N6kMbh+bXtccQ
ROjtnclXh++Lh58zddtbg9u03V1N0vH6Ngx1NgFTVhg52w8paafWJVEqzNJ5SGrXOIF7Ocg2dQ7l
vY1Qhz6yOpqrsqEp2n5daa67EhHr8CU7OG9R0z67QdvXPnypFwvxnqOchbtC+4Cbza0d7F+zR9Xl
ZDvxzglb89yYecLzNeUIVKtVIDooG5yjyTDP8srxK33vN83TtZ8c4vfJ98zLpl3KP53ENyNsfhK7
ptbDhTXPKvvdpppxoaNd5IfrS2poZYSwslb9fNrYd60PBa8odrKK1zlGwCZUJFl1UqQ+qvYJwwDn
Dn8J+1r8qyobZKxzo3BTjEGE8iDYPz3qkwX+NtUDHnPVQxhx5mUUAsZXP1Z8zBTwTP6Myc48BZtV
0qPWIauynxzbRKw9DBLM17H/mq+ug2Zb1HCxNVzP74y8+1W4rX3Xs2iAAo/SEmSqfxpmy/ISIwTk
OM2ozqsN2uVoTiAzWGqlv5Iz/HEpp5W9ZYuHggg/NKyRJhXzKMw3scQsUjzhm8g9QpkmydabuKUX
faqurnVYqM7x2mt0fRQsrODzjxZTDsrn8aies/2GJ8gyPGG9YlSecjfBKmR9RWHGhYINM6d+CPoI
7RAPRXgM4bmiPq8fojTZ+OQ4d5ENrWoqSvPAma21843+UdF7WNaoIi/0qWs2bKDGrzFZBPin45vw
0UTgL6TZVEl3jWdWNV3jfSr+iMv+E3CSa38jaZUTropIsgzIJ/Vlea5md90kZnvcFGN4mGbv3d7G
WkDDQG9Tz2a7OhuXHb+oYCVbfaRZj54V84Cax5bZaN2rSrhr575YHzgHx/dekTCdHmqr0xd1hWoP
WnALFLv1D11rscfwuxA5cwOKq6jFIonc+NyFRfKE49KlRE38HZhVtrH8WkFgzS3eXZjM5I8KyH54
tHPgj2tieoKiWZ2QrsZAqMQEqHeqa8i3AgSKOMmvTlqlkEtLgWfLzrKPbJBVWRQ2PHbPx5HHD2bN
l1tHeaXMks55/+02vQzLSW6xPgi/tvZ7MuTTptJrX9uUkwVpUWG7tsKItFxyH61ZRs1NZhSXx6HV
uYunbpRsSCCli/8xCixVdNBdfXWdRM537WTE3RdN0atdpEfh+VZYOSjqflzeIsgjhWd0LPFKmELz
mZSkv5exWxd5VRfOtPQ0TVndGrTRYRhZU39rdim8w/nFrkF5mVcgO1BvWumJ8ee70G1ScW3RfjhV
3B98b+wOrmr/KmRMVmXDrfpHl6hUksUf9d/TKJNnLD1stZay9Tb4f53Lnl9YaYpgh2fzHmmPaRsO
drCoZgmtBmV/pACcYlUorn6XBS7SW1JqK0Y06hRzvrMczZBkr1eNKi6XjFFzvpRxEneyC/IDIcpK
GDD5fmHuhsS2WT1Wynvfa3uYc6hxq8HA4desXT7Hy6n8occodYRRIM5FYxzqoN30SneIajP/DFKn
5impKy9hZJSroVb6e0s1w62Ntsadg/XEsk3GAms7gfh903yktR296IVi3+cQiTPk3l48zmOec/8g
m2SB9AOQZrXGN5DerCse6tpY4Ln7rcQr+DnWBc9PXVnKmomZ0bM98CNz4nY1stZe2frCUsL4yQ/a
7ike0mjlpF6zTVKre1LzPDpxB3yVjbIYfO+rw2rxKGvIcdjb2oC7GamkhZZM5syTuXbwa7KpTtot
ieDT2DYc+E05a5hZxKdDIRvMyVxF+WRtN2JbJqgBhaHS8xD+x4lHGuNoSY2wswm+9NZQ1sUHNi82
EstkAZQ04JRpiO8l0gqU4aVs0vhegrDmtnquyTY/ii61mqiLsWHVYZtNwXFhrC7A6hePdm7kj6yl
IUtkU7aVVdmg5/CEo8g+y1BtdtVRNPbztf88yFdmu1SfTU8ydlGy7I3mM3L99k524STDuTSTtbwN
0NRmqXKTPNaasYhtFsFxEXYmUsGJt3dT5RJVvsJmCeDnGcuy7pz2Nef/agJpxUPKc6vbcBbwKKq2
nqfpfIhevSzNgCOy+WGaiBht4wjbn7kmC9mYzz1u3f7vsbHDhW+oIffGyjq3HNQJ2VM7yI2sxyh1
7oYhKC94lJRLXFrTb//vHilzDH/P0WolniR67u/KOGme6lF583iPx3yuVVkb7KZ+0JaKYtRPej40
T3HyJowkfpQRE48RnAzNfiPbwtG1z8aATpJfNw9JJIA1l8aZvSnO3GnXffY8sgNTid4a29U3tauH
+zxWrXPLzcDqHe+u4jFXQdflcphcZe0UACBxfXeQw5wwW5oa8TIivXStis4SL23n2X9Ub62y83+N
zcj97dC8TSfRHGXhqigf8NDNkXL8Jyav1BbFC1LBHqcg2QzwHFNsdVWUJVfXYDujSaPW3qWWPh2m
AnVsKcre4oDEM8l+7rRJ2Y1dC1Q/E+G7WupLRD+DT4CTwMFC50XYERaJBRicuEPYVQ/PZq+Ic4yC
DOQmfibH1C/W10Yrauy95atfAigNHPV4r3nNLcK1pnbbYWCzyt1Jfy4Do77j+KNbyKpAHPw+rGNM
eiqlXer6F00U7ZNsqxBYiJUyOMuaVozF0jlPIbfyezRwnLsxVuIlAADsRUZrPHXlpC+xWwo+bd3e
sFIyv3RNgaqIQCHLGpXgtZgNweYOcmQ8G5NUA4pOciRL6/BzKs1NNtrml77vi20XrwMf6e8JxHD1
PSzxORwbTXm1uv6zMqv4ImuqeK3bRn0BUtc+cLh2SpIc5+/W4yRTJP5SVkXWp1ugwNYanN5bCj9+
X1ZWNoGyV6ZdAepaJKSG1LkwgwHNqd9XQ4pSBpuBfiMbZKEViXXtZyP4cYdo2PI2Pqk5RMH+qK1R
gPCCjZ3hojU4LTvjaozPbqsK7piJ9ohSc7+Mi9rhQ5/8RW1XBnJc+rAsHD+/s9qydK6XqVfkd5pj
koK2CxQZlW+tjjo3Cbccq6EBGPjIUyrXe2xx2qZ/Et7sGZ4a0bfE85akHtufadTdG4hRvU8jPxhD
L4v7xo2LXddb5Ai1VJz1qFRXgcaBPZrdH3LQ6OwLVIh+2GafLgI1q16yDqP1yva6ReXjAM75YIei
KL+5ejSqXRNb7TM5idlrDGy7bK3ywOeQx/gmG+3cd5/4YGSTLLA7f8W/2z3Jmm7VzlJ3ehBn89RI
F//nXLKxVCbn77lCDE8MXXNPxjxYzhWJZz9JjZVMu3Vmm+BuFDa/8nV/1LtBcZZpi+JQPa+tG4H2
x4QezA6tCPM50SJ7U3ZZvG7mtXYXVUjfKtyBu7mqDvp0JmvNuS81RSvE0xA/yIFyMtss9jh49Dzz
aMcgqIStlbp3ci5VH/77lfyXwg959Oi+dy180ZhAR4M43LRd3S5ki9uVv5pl9dpHTWttD85jfxsc
FewsfPSDFtqocxutwLjdCQtvM2CsnAUm3F/nkDfLnquBNobYMnF57Z2GgGsVLTpMSOSpjvZuqgEw
46b1Nr2fj1/1Ce2pf8JtidKuDKv2f4b/6i0nyeac3l+9ZTiIou9ujrbxoDrdjp2TuY1Ro382Rv9b
Z1XjN0RCHhUEiF4NEZmQq0wV5mbF9qedpoXsgczipu9c2JxeUABob7/okTYsdU7gT6wmUV5VlSY/
yXoLbryfdaHc/htLa2y7cuNn5hdnfGWc915UuB2VZLVt8qnbCp2dg123yrHrXLGe8r5+Rti8R1eu
Hr7llT7feIyfJIa2qA4v2sydnjuALeiTqGC85k/NrIB7/EccD7VTYxTqs++gBdub5q/+IUZRt/63
+Ny/m/t7Nv3l/PID/bv/7XV95vlXf/l+/u7/H/PL91/N798e8/XAAcqz7po/Ar3tv7WoQE9xgj+M
s4BJFyL4b2Y7UgbiG/7p34fIsA+I3HYsOE1zh3pQtPEcb/yKXhtSbJXyxRZoHpdzHPPi8SuKPEvj
dzyDaHeNz/0nx+h2ZE+aRYrhyl1txFW1SFLFuit73cbAoxMr2SIL2XCryquq1hnyr+Y8ag9tMAy7
W3zUepNMWaA+YeuMLlMai/eiq18cTlV/orebKjZ6Y+3U7wY8apYDMiybpHArpP0o8NOqjrIqr2Sh
9ByX+0ZTo4TCI0mBolVMzUkWceE2p3AuZNUzB3OJxEuzusUqoyWPLeu+MkUb3fCnhRwnh8iGsUBV
Fk5nhby/rb53k47VW+W/5I4ZHrve1q7xMULiZEgs7DRVHEnYGxjnrkf+JU7SQ2m3uKgnoLm2boZx
N9rtypFEL7w5GyrypM/6d9n0NIRsb9yc7ZY9PuEOMj05eBdAKe0wX5xj0G5GjF1ZcIQWND9L3ENu
G5+awUUCF1gGysduVS79wYFRkIizbLXCmWcFSmyt6cH01CLENe+GWUw2S13V3bcoGL9o6BL+TOJ7
GyVDf2FZ4COmmSeIrP66TVi3iBzYQae2XwUMt36L81xwRgJq3mLqPVa+KHENO9UOQAZoCLupZXGQ
tYHUyEVelZe6K4frtcIzdmWKhM9sAAgEhx/WUOpDPS9hJp6qrBjybdWNLJkR1FtyODmcTGhbGVpQ
KP3o3adX58uhGA30bgtl7atpeIi1fnqszQjJWYTldoNqumunCeqNM+AYqyn+8NrEs+BjkwV7EbXD
6+hE2oINYIYPA61TGfNEwQDPSMMBl5KSJ8bvAhPIX1X2R9FBcUv06NECOkOD6l5qu12yFuHUJNK4
bcQ+njhzFZ49onddtooGnf+Sbs/qmjlYYlLwa6uoxVuhzB7idexeOHCr7gzQJXhDKR18ySDYMHmz
KBvYEZnjiAdZsLi/6KqGlKGPdtk1juyAoRT3NcjthzyBmBKKCdntf4YYYdmTNwzebqEJkc6dqpPQ
vk3DOSnGNjwZr0NrhCmXydRmK83DCLkCjHOKJ6F/QYq/9NXmS24K/+wg5rmQYTUWOGgY1puGqiXn
/c4GC3ZwUzEJxZUiZriymu2ruHKVVRtV7JHyzNhMnZZenNjPrkWK1QnG0EhgW0BRzjnIyq2q48Nm
1u14Sf3Ogn2j2V+RaN4Uhp//yPvmLa+04dWw1X6tiKg+4vDWH/MmL1e9aJvnrky9FUfk4a7WwumV
/AIwGr+CfNFr42vgtF8VsCbQBKmpvsn6Ju2fjKwxnlWwU3y902uGM899MLmPslM5/8nAedAWdojS
ssjaraIO8aY00O+D+zK86J17VHjuflgOOpj6ADgnDHGdhJKJLt3QNx/lCIUutxPnYUBZ7K7XwAGM
ILU/SpJvumsXX1DeT3a+7YfbujGb9/nISHbApRcN3DHrDlUnxJMIy9eWvOvWJxewq2bh18bVtOcZ
cbSJKzs8YPoLCRIxqyVmX+JzUH6WQhm/Ayjl7gdf/DFw7XCnF6G+c2pPfWh8tL0RHpu+gx9CQEv5
VvlOAu6mFve+jW113dlYzgJ1yPI6unNnBWlZeOOkHsH+pJtxhlbcYtcrB5Fpp+EP6tpizh0DjY/Y
1g2C9u95+GwsjFCxVyuLbDj4k01q8d+Xsi4LYRjDQYVG8j87qY2icuzs98PBjEpmAcAYgBFCKkEF
ZKaHWnf2q9B8KKqhu4/cj8jQsVVP0iA7+qP3KNtstzEfgqJTd1UGJrWHUhAtYzMw1l1uaZxhzXUf
ldklt+Yc2Te6uwYaj4WzTUtU/sZCaLup4kgaMrvNOljjxKeewH9jYNm193UdAvtX+7OsIXjb3heW
Q4Y5i8VaxmQx6yngVaCdMTJhKhlrPPGWakpzuPYw30TqH8hQTGiJdnC3crAWeMfM+MdS2A+c3keX
RHUxmQmch1Qv7YcsNZsDntrhQlZ9exAX3BRJ4XXO9FFr/WEQIF0UN552jWIYGxYd6jsARORPlX09
KA9knrqHwS7jg2MKd+F7/k+jiOcl3+xhbT5ZJWuThnOzxYCC8ouIo2RVe2XN6ycYAYASPNk1Cxbb
hrKuppVz1wZqzYlt3l282a4AidjxqW1BCY6Gkr75PrbNto1QnWWhLgDP+6Hw6vgTFz9/0aUGxh49
kmqxUwvMICKgGXaXPiMXixdWG9kPLYm/9TgAP4Q2rm2asoaNAfBgZ2VCv+tY9O79jo/RUed7hGo1
O2Pq4xP0b25F1hBfsFrkscgu4GGczUxKv5iesDdTSY9gyDbYjon2yqC94Z8QwzjkR20jZNsEdvnd
UMd9kc0i/J4JY7idsDhIg3FhdZr9MlnY44Ztxabar2BIi3jl1n71BgIJZwg9R3xYt6u3IlmwF/Lf
RtXKj0iJJEvZK7HhfOuJg+3IPAjJl5WTZMiiiro7m7VX8Zu2KqxQS+XVCVxIkS7ZiVx0T6avLNXx
GJjnLilCPGuG7CCwUPqmF9l3UzWjd1UDvhhGDr6ymsW5a5JMAGUtpC5SvzpLux6BaL9tOWWhL9S+
7i7OTCOTTFrJuAWL2SGH3z06Mx1XhvrYR50l6cTBdZLiaYK7eMBkuluUVdztBjBxG+yR1EvchCH6
FdpZ1kDKAkyZC5QLm22MPjFPSN+I1qXei4VSpNYjcixiMQ6W97VrywsuEI6/4FFrzYK2vOopzGKY
I2UWbjI950nZ67ECOCrB01VENsSMxj6RptKnlQ/hinVie7xWy84Tm8ZEkMnhWJqvIYo2Tqyp6kGN
a3y2kBldJMIrT7JI58Obik9+uAbjbId6jXGUjWpqoD5Cjmxdmph5JA6okMbwo3OipxtLQfp+BAfG
zzg37qPO1e+DvCvPEAxRdf0nVM9XDQqT3jDad7f4ECvG0qq7YqOFsY9ONIadu+t03BHB7ozmdSo5
MZaj7bGu+p9aPaGtPwT5j/Rc907zQ4nNdmE45fjkVJPL/9ToD+xs3VXf5J+sACxcNDhC7tQs4CQM
ip2s3hquVQ6vYrfOTv+KD0arriJ0tVey263Ic1IYRnYvI4aTFs5qGLV2KQw3Ww/eQRV+9yiLwOGj
9USn7mUVpXINxV+UeIa6e1T4K3xE5jLb+o6Du/w8SsZQ04S9rkXuQfbrG4gv8eRtrgPmbrkIsk09
eeNKjuoro3usKvUVS9L8KEODg9dsV0dnOQjsXo7bSLArOKE4az2JuFHDuVKvepKxyPJz9xTvip/6
G8PS/QNpZe1Rm5B3lT0Gu/4ku6U+1apT7Suz7jdeg1ewmkf7Oi9MHZMX4Z3LBr5/65pHVEmQcMVL
YGUas0gV1oQrZGCrPXlL583i4RIWtvEahFp07MGgLQvPct70oOZWqFYRu+zcfDU97E9SJ1g2OYh5
TXPifZ3q2hF8WriNoqi/5E1TrFEbVR/J1ltLo66j17IMNfRlUnTprfGrgiHEt7qL9kWs6zzbnHEb
epMHr4SiDbg5u9ko2N2Qjbc8hPWT8d0zE2fZTO50V8ad/RIm1jooJuLor2y1Cd1UM9OH90yQle6Q
dfXIROBCrnMEMg8fc2BhQTEUl7aYqgcv6D/k8MIR1io1kWUXnF7HYXoi2azvXReoeVsM3Vm37Wwd
4Lb7bJaaCYU1Cz9qC/doueWp+n3Y9dZPRA5eTCvO38M8L5dqrYnHbBj9jZyxZ+txndFGt/WspD3m
U4OVP5fDYALt18IPM+hOIhZsopgxA1XxXePEa/w2e8/oInDerVDn++gt/aingfEU9MAw+sR+73Wg
LArqA3sDFekn1U/YRSJQMBVqhqFXdkXR+ZnR3nHnaJcSRQeqtV2O2afnlCEGVJ6zrLRK7HyXat8l
iCX1Pa7J5GvAUDfGNlSwCJetQ8wOLQCSvZStegmp3YZaiLefeae4wlmhWex/JsGah7/2WbZag2lX
qh7NsE4uo2JkM1VteJ4RZkUu9lVtjS/s9YuDL6JgLYFlf8fDOS6BaH/HC9YL/xWX/ZWhqDiRTM2d
mkT+JnW1AAt6PXoJOl3ZtjH6B7YXxS+9UIqDJTC/lK25lijsO0aeSHOr6wrc1IfkNGnzIU5Tf0q4
h6F0yaHvkSm4oT9kjPNOjuN/oz+UwUgOMiYBIrKhNjkXqAGH2jpCxy4ObSdn0jlGViLxXjrc2Wth
YXlSvDc4Xr9Ws4A+SUAUzuauyQ8z3rQ5qEaZKTDG1jjLKzFfIeh/GZQpOcjQLZ5nVrPtf4+SDRyI
/xrqNeYfo0Qwfa+m2tgJTYsubRrbqxy6z8osUFmXMVn4UBt2onBxtYLEc6mrrmWBC/cPnpex7Ka4
43/4ewjuYFu3bJ27az85l+dBmmxm4sofQUX1rJU9gXdozTpUVp2RV7sKodtF4tYBhpvzK8S8gpxb
znMdPb+CUXT2KvU08k566z5YkwbTThuq767+o8ij4dMsMn3Jx5BeOFo2DwEGYRuB3e4l0GITj7Ta
Xiupy85S67JXS+1g55Si3Q1zNTMrpJdjpzrIVsQcOqBMQX8c1TB7Ndv0qxv11hlOd/ZqRGzl+VUd
moA/GzXhVetJLd7B8CFvFBjROVLc9Anm0EXGTSfPQWhAGp5wVHq3+2I1ulb2iu27cVf04a/hXorE
WIiK+lm3kv8c7gNqebem/DocEXbjzrddsbRTHTSGHnrL2CXbE+sjewGnjb7U7ZuLqNFLU9XKvZ9w
kJ460ZdWD5wDKZ4GT5si/jKwa92odg1aiu9k4SpWvRWjh8OcXgXnocGdfUAfelePWCQp/titmqAw
X6fQ+lkkuFOUyQPUZJbYMwkDvsYisvKzoxvDUTrtSj/eOcTfO3Yc5j8Wvb9DVYlnYZ9GHhDWqt1X
SfkYoU6tbuEENH9U8Y5p91hFPZatmp+DuIJh6LnpSjcMFBDnIk3brwlyKfuxKzEOHJsovWgoji8j
2243sir7qXNDOgoOESs9u05QDdXK1RNQeJ0+Pg8eWYRIr99wICw5IR/NFWikOaGA4Daa3Mlp4KH2
ajbJIjbj5s3QLfXgDY6ylKN8X7TL1MQmWraqbyPyfm8kWsJjmuCkBse7YfUepaux9opDHarWirRm
sOkSnuBoDHQWPEZ2YLZxvcwR6q4B5B7BD5El6Tj9j4M63euzTM6KtbezaPqK5zsaZUuyj9GL08Qg
s/BK/ZHWIPU863sEDIG0sT096Rk2tMNg+HeGCZ8NqYhwrdhw7s0qx69oIt3MaTr6iOZnz12Yo0Ef
aUtsE7aDV9h7uNvWuQ7dcuWOiXirhHmRL2SEwS6GC4k1HA/SQp2AGuRedJFXVl1+V5TA5iDwr3hZ
NS4G9riLp6Q+d4PChrNTze7YWXV/lFdtFv26sntTuVNDoOJ0uIX/1RV39P7a2nazropVkJiMOTaL
2yDduVhZXY/Ner6gUymiN9lYzHCRPFyMiZM8y8MvWzE+WCplJ9mEf0C2EvhbbGUjS5DkOlcZusoh
HThODmLh32NiZ64wagLaFMJmlzFvviLvvlZUwXExLoXXeOmJetdxeruQPW4DkhBpKdceSlCa/0wS
prwVJ0TkZ34ZGZej4s4xVm6MHbls+GN2XtC4hJFaPLCVaF/qzDmFYwcSZK45WvqiqKF7ljW7zr97
6azJMabdi42jO16TxXQ052oBnnlRGk4PdIKRKqI1S+G73aGtp+4l7oL/w9l5LTlupG36ViZ0vIiF
S5g/dvaAnkUWyfLmBNGtbsF7j6vfB8keVas00YpYHUDpAHYRRCLz+14zLlN88vbyXCLeWEtG5rST
5w4qE/bYB+b2+m/QUBjxOlwT5LkOSa5Na6jJRvb2sSeAPs7+eiUWnFVqYaHY9cWzZ0W7SdXtd8tU
rFUC+AHyUFA8wh+8XNtR5VjF7OeP6pA1946pf5Ht8jrhWKPO6TbTxcrgXnfN5LwPrakx2zbVOQhj
92TpwiIMoaEh2KTDqh6wlSydoL/AwuwvykzPr3hNTqoL5OzPdqGLYEXiUrBCY4Ts8IWGWUWGAsvc
5Beq4iLsOp4zzEoOsi0142jBjClW5b6JAH9rrOLXpauP+5jE5mOfT3dN1eMT1BALHO26e7RsyIg4
BBz7uXZtClAzqdCclbUIvhpe5kl/kNXRi7K1nwTjxovBIDpta20yydxRA69dFHMR8/iNWXXBvISh
rZ3ZPRq43mLVRAEgnBmHq03xNnWnm6ywlbeGKVWkrMjZWu8QGeXXBSLyrUndHSZq+RMvifqAQuzs
sEs7GkG/j7jeqNqD6LM8WI2XoCy1Q8gy+2DAk3FaIuQ6k/ZC9EN1nymZuwvGaNgOUTI+pvrwO6F/
6/fIYh5BL+ElL8xk44C8uCGYHl6QwEVOxoqt353s3lKH9mujY/Fre1ZycjVAAXUN6lWxU/OANkK9
8Fj3MM1RlQcv7s3DHJgB7j83/lR0ZavRlumG/DCaj3N/I7R46c5bTZb3SwwJvCPxa9NZ9bYarkJF
sVdt2tgnHLxb9jwRT0tQlLvOMGzwNXT4ogYw2okBkiKT9U42ktFyrt0iCCCbuFa3GFDqWrUaeieq
YU33eOeK7WwshYXX2KTMxsN3zF0qbBqi6d532XAisnKSNXkC2UN1NcxbVVUp2pSFbbssk7q6yCEe
77D9lGvWwkAN+F7MB19HfMPPYncvq0bnJ6dA3cF4vkC5J6xfPQvUF/wFxPl7lX/yW+DHMXZJYf6g
wl1ZqykWAwWqLHvbm4I9uyX/lLghfkjEXh4Cv1QWPPjNe1cmP66okwP5zxVrdLO27pSpa6xC9Z2p
xWhaVJX3ihDz98oyqksAkwC7R/dZNo+GSnglndytM48qbGMr9FB7ZLc9YfquC+417R36uKsBLPcN
zlT1a5au5P/D5NgPlsGWFzqdnRdwsZPh5yrulsqCJJS1TMcJo6XerI6RAuF0M87FbrYCkodaK228
QxhTIIDSLGTjxxgD5d6tKFJ1GWaEHaUzsKaPu6whURXxTC4EGM2n0U508kATPGA/99d91TjPjTX/
gvIXjMXck9+Hf1xrgDZ3Nau9VWC2+ctYpg1Tq5ftfU8JV47ndRulBHetuzh1pR1vKq/vtvxk89cM
0ZN2DtyaUGBWcRFj/4kQ7Z3w7XiBtdn0pQVJyhssTe70OE5In/qwFf+UapQlKbh4VWW89rDRZpXr
bT7GdVGfLkMrNZYZ3nx9m/WXcT4kpUMc3S++tykaILIm2w0/hEVajqxF0V++DnOTqjwX4lWO+mhu
RhY4Qs/T3UdHWRDAimwAjPJq8vNqtdPAuxpZ/KXo/bXJ1HBK6gGfq3YM7zOwPEvdAoU6VgAY+iAv
3zWtecb0MvyeGWRD9ZZZ19W2WasVbAFN/0Z3akylFPHdGAPj1S3HgAhOOjzqfTyssqI0Lx0SMBu9
jurbVodRovfmTOjsu9UHXr4LhnbpFC4UPRJmZFj6oL6V3TV8UJxh+u81G8RtSTgYKZ48xiYuv5ta
Cx8dDRhXphTE3mMd8zeMJrnbYXPTgsd7hZknh0fEWfZxVwfLqu7zHbMUsot1ZK6CecKVh6aJiuBa
j0WVVQujhkn+27/+9//9P78P/+N/zy+EUvw8+1fWppc8zJr6379Zzm//Kq7N+2///s20NVab5Idd
Q3V1W2imSv/vX+5DQIf//k37Xw4r497D0fZrorG6GTLmJ3kQDtKKulLv/bwabhVhmP1Ky7XhVsuj
U+1mzf5jrGxXC/2JHyqxe8fjvohShXg22I94oiQ7EsjJSlZbTeiHCvMdvnJ6QSZ4Z8OLjrLW1579
CO0dvNG112BlieTlWXbk+gC1qszRNXMQ6jK7ZN02RvHqO6Gzd6akWckqWoPZsnLS6DiYRfHarkBU
p6+xQTIombRkKQepcdetXEKhezMLnzInO03NUF000yt2rp93C83IoY/Lxqx0oKsF3lHWCKlWl0pT
xnVWu/HKKdPqktvdl1/fF/m9f74vDjKfjmNqumPb+l/vy1ighkJotvnaoJwDpi6/K8aqu+uV/Ema
whsZmKJsEtZGWsxHnfosR7GbSNhMsyPwtex7MXNm5EF0WounT/wdaF51xy2nPYrbmz9HiTlS8meT
6lsmqrxquyz8aHhO0K2YPNIFsgY2GDJK+Bw0SXufTQ5kXsb4ilefImESFbn8+suw7L/9SG3N0XXX
cDRdcwx1/hH/9CPVAT1OHVvFr1NVNxvNbNONydpwTxgzeYr6/OyYkfolc1ISLK0IiWcH0TlwE2Uh
OwrHfEJb13uAbhzddKk7ruOhxGavah4wH8WyckqC+66Jkv21GsypA5k/UAnIblslwngmSFo4mH/2
yBzDiJ573GNV9pFxkCVdMezbj3PlWR8X/Wkw58vPlSM+2r0BOCvSgfzegXIcimz0DzZM8/xaDwxs
LPm2trLXmod8jEMgL7ie4cozPrqTKM2sJabz/j/MIro+TxN//bm6hq0ZQrfnzbNjWH+9Q7Wq1eiZ
Q+7ulLDc9Knq4h6E/o/jQqgkzMC+FGu0U+RV3bFoXEj6Xd682rUeHoyky+5CEWV3WoL7Z9K75l62
XQ8dzA8/KDAkncfJNsRtU2IXXbuV1Xa0sru+0B2CqEmzGeWHe15BUjcvuzWUEA8ZDGjKsWlkzWKo
FHSZjZhiCaKeEKlTL2NbK45uUsCD+anYIDi8iybv4qk1aPco4xvvE7Hj2bSO01DG26E3wnMeJfoa
2Gh/F/FErDBijB/9jhAVu3TvWSl6KGbDpLwlQfBVUQGfK7pzRG96eoSLdV+ZWrObAEYR5mzji06s
8yJLcGW+cQGUGf9syhtEDqMmfTbdaXCuJxSlDzMzBRf6cX7TQSv0CMOFCk9jPgu+TVZexl8Iq0BM
thFZ8tXSXpqix+dXF9B+51JsT0i1y2I9he61UVYBmps3zR8iJvfrL8Fqx3M4MFm7TQCEWR78eGc6
o7InuRmjYK3UxlJzAiwAINEfkcD3jonSdAfizRDgqcl2y69YQ/9UBNS8Ro19uvkYk7ss2laybunW
18j0662XN/tQLYKnQG2LlSD2fswn0zm55IeXxhzsbtPZUDIRr7xi8g3ZQ3OPITf5Ua8lX1lZ4xWm
L5H5g+dj0edA5ZyB/GPnEmetgRvJTsC30bmv4PsLbyqWZpWOi1GNsL+aBxuNS5o1C9/BeDfHye3V
E2jJH4csw4CGva69ZZ866Yu6S9VTpAHLQ7Z9I8dZ2nd1bIKz3cTO7ZhhzT54VvDu9rA+4lGw3ehq
cbEHdNzc3Ajfqy6HeOQ5CfgYU3kgzXQyO897IibTLdzohhzReFK8SvXXHd6RpDWBkbllcTYUeANI
0mKdnU7lQbZlYDnRutSKM5GKp75AO6JiB+qv2eIR2AHbuRsRKfbXhWDRpmTgIuR58hRZcoMIIk3C
X/NxrclBED7hYVknQcIXG4EtW5uTF6xslstrrdF5c6Maf4LlkB+EV1nn2tat8xiBpvv1m8M0Ps9L
hqGrmulqqmFqMLjNv85LQ+Wljd/b4svgeWtj9lHQ5gORt5ZtPyWBuJ0HNu0/jaUzBKuK9PhPbXJ0
CzrsEOeKidrIfLasy1IwICuvTinJp8lAWrBpN0S/E7aQVnyqAqY9eeiGLMIvQ5aRVVBVhHgYJet+
5cIq8ruDPEe2X4cAIXpCz8pHUafW1EUuMvhsBkbXv/6e5HLiL/O3YdmG6wjLcTXddOQy8ac3rCgj
3I0Vq/iimFG2tIkKbfOywFsUINNbJ1CwQ9fuOXec9kA8Gf2Cud2JUEpUCzGdk0nxLr4wv/WFNeJT
y/6F5UR9I/RBfYnKYiHbA88Id0RDi42sahkWoSA4HonaGUczGKrrZUutYEHeqOlpEkG6SXStx3gh
CTe64zvMvbH90iNvFM+g2E/tqb80izZ/98fYWfcYA+0TdBdfQjW/AowjtEqv7biZty8J8WQJ9P00
PqNdAobdUInQcTiElZM/zHnJVZGF5kZWlbHJz7BSdzHxrgLhZR2Gd9Dl+6jNiwcMssmwNPX3cVS0
9a/vlvO39RDvWptEmOB+CZ00xl9/1VVZGw5ZzOBLF7Q4QWv5y2TV3l2Ulvapz6t+0Yi2fxvaAPyA
71qwlR3tCY2cDZbY/ZvohmTrtHq4FWbarOsApIsBvuSgzQeHzNpBVmVJtgVCJ1dj2zeRHmcX1jtI
uqg8NiVeyBfEArGLHZhc+lItjp429scCs4ynZhTnoIqmM6JE+ZOri+/kO5pbWQvmIGVTBPVBVtM2
7JeVa/f7aj6z9Nmq+ZNhb2VvCG58baRVvfFdPb0JZsgZGMj22M18ImvWjm+XTd3XR1B7QC1li+z7
GFX2OjLiDruFrEZpqo36b0z61pzfS3WL/BixzXveY8UujmqCKYlKCCNWGWrE3Ty0bvyd7UHOrN3R
vrWRcpsWwszt27wyT1Uuxn05d8he2a41lv0PN17e2J8fU50YpdBU21BNNmva54VwjxR117u+8T7q
frXKrQJErVD66yHmB48aifucV5G1YUsR3VqlY92lE8K7NgKLskYePDmLzgQOyhZ4NpXq1rlnhous
Blcz9kiZyQNaUdnJsZn7/cZUWIziOe6gOkWoZTh1LIn3v/5R/22q1oWh8nM2VJiwhmFon5aQsSlK
x9Ai7d3WvJcaUvNtwyzz02HoUeeD76ixkJvsRYq49C2okX5lZp57KVM938Rs7zFSQoNUZLl3Uzqh
daMCodl1yTTdet1QbQqsmS/Qz/pFb4zNoQg1YvFmUe8AXYMSSqa146Xe3gS/dyNLhRp111L2Z+m/
9X60fYwjsRb/wyvtbw+/LlxLdzTTMYQ7b94/vdJYwE3s2cfqPUrT71l2Jjzv3Q5RZJ3CGcsj8TlC
T+MVikdi9dEmS3Hr6EcNg63rCSUaNQtZjKYZRGyU40ZeQA6WHSjZzNEP7zCStB5/QL07FAbKYAzQ
WnH62yv8WxbVoZ6lmsZk3RMDBXcAYVQH0AM3TK/PttQxmdvssNVur0NAfV2rxjzER3NlgdbsiAxs
nV2qOn3UHWHeSLMhnIizi6+KZicQ0YWARVUe5Ng8ja9jU/D+zkKUQbvzlWHTR3oN3ddptUU7lLcg
5Z33QE2wp3cA4xEhsdnEilez8d13q7ebJcwF1EW03rlUCWKs+tyB2BDh4DzIziBr/HMxeYhuzh3Z
yBqv8UbMwEWQ37aDOoeH6Iim4sUEEPnrx8SWz8Ff5gCLNY0LsNW2HUCIxufIAJKViYaW7bs1gBwv
65DgF+4C60jp7efS9PqVqGtrF8xVpQfDrRpNdit7eXXj3ktUeCyEeMxYYsrm0QI7xcvtK2qg9nOr
gf9wclNdyk5Xx4bF41HhMPc6+V3Q94+4E5UnUQr7VvihvmxRVv4KzB1GlTG+TnUB6g/XlH0W+sVj
pVQvckCnZPXCasfmDrnH+BD4U7JOvEH50oQLOSDXM3dVuMF48IrMxSfe49U/Xxo/vUf2AdYjqxhj
NxgKbmSSeOmkFmE/v+f+InO0VbWovhvnA/SfH21VZlZ38oBUys9tcvDHuUrU1ddxH216hFISa4q/
XOvz9UsbVBDbSZ3s+YNtq6cATshbYmAvFJdDts9rxX7tI3Tja/uta+DQJZ1aodbkWW92iR04lEUW
8B24EgxGEDmjHXol1IQ6sy5dNqB5nUANdd1y3xUk/hAKSXhMDB+7aOj+EfS5auwPLDz64NnNmwdH
B/ui5/WzC0HgdjIb5wE4m7HuXcTdQtyIH0a/6rC5w/coQrpiycIFhPnQnuXYYcLBK6kUD9YqY32N
ZFiVT8lC9l4PebM03Wi6S9g4HsWgGVv9T6EUqXfySf7kQ2QFI+1pixXz5aNJnvDp/E/VT5drYfSt
SqFbC3mulFn5uF6K5diNWmBplNvNuutz4yIKrSHBwccac2mY22SvWrj6tfTrcTma4RtXJcfmzRh3
S8LdZdHPvSejtcxrB7Fp7ehKhLzsdebRslQMPuAUxsXkiCYDEsTEWgwUtRrdyUPuNYgZeGG6nNE0
17ZGmNPezma48DyunQ9q08JvifXzx6mR3SonfWqXfTTqa9SNnkzHHe9sdaqXWt/VW1mVhyHT2kXf
Oem+a4rpTrZpKfBgBdKTrMn2YnT3uVOMtx9NrYjQz2+jS2aI5iKy755GqrhOcDQi1Dq+Yuv1nXyj
f3EVzbwftODUjPbwKkrLAE2DehMOKT+P6mNmGqiVpzEtwOXDGFxGo5GWy8Q/eUib3buqMjzUfkS0
gZTh1u+m4UEvR+M48w8dt8tK4pN4QIFzASnI2C5XHMgovJy0+EHnHYEu/3jHdrl4UIe0XVtar69l
dXTj8C4by6WsXUeMpbY0fV3ZwlgmxOgTS0DYy642hmcah1DvWP312Q6bSHsnTKuv97JDHpIe2OfG
FcasZdVXCzla9jS2ehskRXmvuYhnl43ob2Pb0U5eCyAJEGn5NUGALEXW8SVP02yboae4E2pePGH9
dScHvIe6b98Edq2EqNHB63Ab83ZwnIHY0zicocCmJ8gAi+sIjZXMQYnN48cIOcwvMlzUrAZksqk6
LJYrhyhCgDX5IIb5O0uqg+YjIh+kVBOr8fZZ1htr1BpKlDUJ6NiDl341ENApY2v4hlERwGIsNe+7
yUceJ22snRepI3OvY1+HJDxzrmX/bpFUluyKS5al4573cYpixUsL0wuTvgEBwDr/cXDn6kdbkZrc
xplouQHh5i4CcrmvWPUtpXJAWtno7qkAMaMyt8+BymtZKgZMY3Jvp6V+LHq+5anoUXxGtfF9cmbK
kqYMp1QlpGdiJqKbbFJBfi+LRivf4Q2BPgrcHC5N275BzbWSrHyfAPlvvXoqtrKa6DfF4AEPG8Zy
N41mvZEnIwm5zOG5vfSKgryTF49r2R7U4a6JNPFUTGp3k/SmWMnLaJV9UhPChV7WIx3QojuZCMuE
LegNbyY2xovSlgZF03iHkfu7bNd8sNvgu6WxwfAaD4dgHq43irpzMexby1GFKs5mbZHyBQF9a1iF
gmJnP7yNokECoFzE+K0t+9gRT5ba2ouhqafXxq9j3J7C8YuIfHjrlf7NiLIdaRIfEKbyRw43MiKg
cy7ZsQcL0tybPk+r77Gf3ilDZ9xNfpjBmBbDJQM2v4Qw4W3iWJ+1fZXW2416k7PWG4J67UXJokI/
8ewKJfMWhgZDsOIr3cSZj0p+9KYHqssOq6yUW6/XlNvBRgcs1suDbPpolyW193r+KBacnzrMwFDW
Ex+2rQYLh64pPjtJiGyPqXhPY2YkIJpd5eLmhX/HDsdZGFA4yMTSZvl9dhJ6cEeK8hipRn8wBs08
q40vzviFxLMs21o2yUMK0AablqG9IRVJBLtlyeCqWvDUxwBugb7EoEja8AmlDvscdyXzFZ2WFw8P
vvE9L8PwqVD1auWMKZ5H7tDcDvOh0CPkHbJqp3pZc6s6Noe5JDvlsNI0iqWAxLeWbZ/GlcmA7aX1
CGlHO1a6Oh16Ny0x0Kmjx2kgDe4Dvvge4pvRmN73TgThwkN6inyrP619EGPXkyDwlZso0RYCqPTB
1hGO1WCkdQhWGt1OMZvLtYqqvHkca9RhFvbahG/31GQYGFQFj0kk0uqphCi4xhgs2Dq+VT5lBnKW
zOo2bjFU9dLESNTJEb2cq6Ft27sALemlrDptV96wwIyuVRQV3QO8RPBH8+B0stRbvfC/JfqjF0/q
F6Dgv0dANN+GuvQWfiXsx6TS61XuWMEd7L98E/WDejso5UCQf1RvkpGblFgFEiv4+SwtVW8vMGzj
ncp/e0sbmxOkPLHyq1Fjk91907Sg/4NHQ6mS5I+Ild0ixhrhuQzHYF0VQIT/cDI9XcVWwhOgRpZ7
7Et9h80iD0BhWs9ZmRk3hTeOl7lWNgXflB9kT6CAk4WiGRMipmr6ZPsmkGhfqW5kr6tlaC6iaw8k
nl69G3pU7txpI6tkjaNtT0BvPY1Z+oQelblIWyU+unkdnHVd+4PJsHsJgzTfFfBs1hbClC9+7mqE
/QoVVRZ63S446kGT3zcZM4jwEbaZm+3SrA6wmeWE2r006N2ui6FWt7KXHwsq90mVgM/ikn2/qoAp
PZvI6J3t3vzpcyEFpmt5jtEOGx17Rkvt6nscx3KgySWWXbEVnnykFldOldYvyKW/wEzi9xn1SzLe
7ldn8gBqzScJuCfbIRBYhc8nBQ5ILQNb45cpSK4nWU6/dKrC+er3KQIVdlTf+/MnpXrw8ycBgqtf
ssp/sRRf+Z6W3U+fBKt3NynWgrlUgBKdk/EyRS8PVdps/mGTN8c6cpmsv2blSaPppmoROAOA9Pc4
T5t5RaCo8CnsKDAQ/mzjg15l+nOqR2+TH9VnhP/058CIQbDW1eNQsvTpR28lB8HFxtYYqPX1lKAZ
byITVJGszoDJLSp0BjeOSziD0q/QJjF28opIRIKyKGKSdHPvGEbnGAuai8au/IboT3jKcy/bBQk+
C6zWEP4QU3j03SRfBBFbyjwcYJemA85YifUoR/jDC5pv3YPsD7Ad4bObk6yFGq+idFSTm9ENnp3a
tRBMMdiNq9bWqwxlBhI6R7il0IPmaq1k0S6Oowi8EVU3KQfkNV17J6tmY8EMLRr9EDjjAxPxs+5Y
2b0dd9l9zJYDJCaZjK7gWVj6EQ9vmKUH2QtipL399R3UjM+ZhzkT6rqqIFZjwRISn8JZkc1sUtZO
zw5vGLcECCeD7O3ExOiliGM1mGlHt61QzYNVZfyo+Fsh2nkkmq1RXLzsq6460X1R5fF9iYn13olF
QxoxgljuoiWqIky8rdVQWY950b2qHS/mNjWas187qK0U0z5R9O516vppNwlgnAHicK+lgfLGRAjs
ZJk45IAPv54OPaTZOzWPTj9frWhhyLqOVd722JM8j8Cz5el1MeU3BVl0DLgYVs5wisxMq2MK+vTF
+fGZrlvHB8fNzKUc5QsE/TRmx4O8BppIJDXHleJEw3IgEnjRUZi7FJgv+Exvp48mV4CJMQZE22Sb
PHhY8WxM1HWvpyLnrB3N0npRMdE9+vgr7nIjRe9tLn20/bfSr8fZkfvjeu6fpU9XiUNXbIFOk2tV
7+pO8bZREIZLNmjTvEub7rQ0SDai7fLVR5uvtdOqazVjLU+THZ2pl0sztbvtR5stHATTRr3ciH76
Bg4cecxaEzx5vroXBmGsSfQoVdehc4/+e760sqB90zvxCH4sAISjrGmAwKQ65ckou/r917/vvyX8
DYM9Amk1CxY6YVvZ/1PCKLPY5IR6E7whVBPGN5a9q43sEYJX891y2q0Ya+1d9R2xDHTbOJdo6u+r
YLK2kP3zY476/SIHOLgAYcWPfD4oyPqvrBgkqKzqdXP69T/Z+Jw1MWxX2AbBTctwTMcUnwJnlqb6
YUBW6n0ah1XkTjUQEQ5mUuD5bNvNjm1yvOhV70ebOthYfONnt9BTs3uzs/oAtQ+4uQbFijQC5Kk0
7d988PqLVKTqbY9m2IMypmcrVfu3ouIG6VjK7NJgBW268DP9dmwqQpuDib92nvCSt1xHwzaRHlmS
BzkQpEKPb1WY/wNUw3A+TUz84Y5tIaJs2SZZUfKMf00ewaIHiZHN9gMWE6ZIyvxIfsafjbwp2vMh
1f386BVwzglg7z+1y6oc8TFWtiUiR6s1MfH6my/yadxH9ePc3IW4A6spQhPW7O8NxM0PgXDfIA4Q
A6nNEYMG2xcbx6zpnYfABF0OMOcvsgm01rBnJp3QpqVTXqRXsXGqndDcIUc33KtF2SOmcRFRziWV
jt+mX7WotswnyIsoXhksgE/4B3kRGGbjKcY6TnaKuo3XXtGbMlFySIgRsuQExhDPB1lqajNfILPc
rj91ZCla7Qs50OJRWeoaQrJVW9jI6cXTMjDC7tFOrPHEF3Lfph3qXvOhHN5gTMUP136L0CiL5Poo
+wCx6FnWHPMEzxurbNBy9QMNzwZDPSZa+aMk2+Qhnns/DZZtsrduTHsvfNRp+skvDqrbEnwYkzuh
FQVx8f8cZOfkIHi/yc2xOMj6R7caIWlM0mAgSevit6tMysaY37zafFDBr0Ram56c+T0MjCa+nZrs
3F9fw4DkN5i1tuAU5t7ZzQcJzoxMIqgKeZGuTNU70W5knxwVplO1R3V1ZKEyv8v/26dq3bgPPfPH
p0bpoC6dQQDZSKcJBV0MGhMk995qED+w0gr3DHHTOctqr4/Km94TxTcQYDh2g56d06z5gr+wcUJV
3jzJkuWZ7ABxybDKwmSbOAHCkR0R+3xsJOpyLasfB3lGha7rR5NK8mHRajEyKU2v3AIEQoxNz5xN
oFrKrWz7OASWHyz9IkxuiB7HBzS8cACcS/JQK96YL2SRrFWyQRv1HLVBcoz8DAUsp8jWDrdhVUVF
tU6R2UBVAj1oglwDxLf2D7/M0c/ou+yhbohb96Ourq/Vum3vXGyDdMP08qXIKkIvZdHhR8fgwO3b
UxZNR4I/ya1PDg/ZU+EsvMY0XoZBt9atqKetrOaYAy7MaYzPZVD7zxUrFs1NzJdkGjsIy385y+ou
KSQZlptNRFxAr7/yNN+MgPtePCuvtnnP9ifPgwJFy/BeDkDpbVzYgWddhtDtDqLIkRAe3OIraND5
Ak6hOKsM4NQBYSH90o7mtJAdQMXuiJQ0T53nF6jLICgbZ6DXQ0e/kQNEiSa1QtClc/BTLZZx6pnd
Y++yafXQaGPnXG1mEs6XYYVwIiCrGAIbS2Zj54W6+WzWQLPm7siJQXNb7FfSvrLWTiCGmxlcDO8L
6TklUA6lVJwb1FVmI54liRl+Ee+Dukjh5brNYcj9H4QNfei+kU8o7vBAG09VWZKeAoL5VpvTWgsb
5Yzewng/usSVCjCkuzjTh3sdlcW71jzKPtlSaXYBOimwlrJK7OLONE3rBk/FYF+HhrGJVS1/HbN6
I78La2i7ZdBM9SlNSlJ4oxDXrxch5lWW5dmbZvBQ48qj7odgKB8Ehk/yzEyLkUArBJyEGqCSYvru
2h3G4B2uxvVG6B4ie72DRqeBV8dZTcpsaVUIIygdkpeZibZpXcKTg9xautfCKAs4CV0Lf3aN6v/P
mL9/BNfJ6raalwUfH6H4uviH17L+97cyzlSGCsjVtA3L/fxWFsJv3NRqhyfTnJxznLRn7DvKN63F
H7NDo2UrqxmyHValEzCryAwu+5YQ5NivvNxXupivxy6WGYJ4kASVCEj8f0qKabusMsZoK0vX3tL6
h9QkMiV/3bbOKyvSkpaNQS4QIuPznoe9Q10WYKgfzapHeBPVXbUytJ1tIsYpSx9t7n9pk+Pc/Ixr
6GJUUrJSaMYk+5Dg9E03lUQeE9e76fRiP2ZTZGy1wbM3Y8ub51rHnWaDnjGaKEPy1rVNsjLqyr4p
XQRFRf0Q2UrCqszK9mEQpkzPVKOx+4b7onaBymRA+gu/yVFEANK14eBkJquV92gDaXkpgFVuutqp
rFMyZCVac2HxoresP+qgwf9xroZFvvINr3r008m84/ljzTcDdEYb56XcxXEzYKfnxF6yDVByOvdk
eY+2N2xkbYxb9yxLVeuoqIzhpxfbyE8vZKNipW8oaHn7j8HyfKJUG3U+9TpWnpu0vI1lYzfgOh76
BixZQ/O2fqiWrFX64oUQsA0SoEhu5F8Sue49mUuT4G3YPXVNRoSXv8jCr2AJp3xAcSuzxVuRhl+C
aEp/D6fozaxyk2X/4PEDdUCAYg75OA8IeU88haJkqutdIHPzculalGsofYy5s9rY1kvT4B/xsbCq
tLbwlh9LKRRK8VyAHbedWjPdOOFU7lmPO4+kie8MIzS+FMKLUUz0jZNhBMXJL2teQnNHG0ynggfr
yVUzf2+HVbcpeyacOvpd9pN6DtZTgiW92aizN4PXrw2W/6ckYV3Ra27xRXejF1heHbJ+urghkaus
ZDvf+jLCHvh11lLd9q1db+3CVV4DxGvkgAT/qLXeG9UN+urRYxYSoJkvqPpmtXTGybmFPWyc66Ij
JTN3tB4JX5SslDvdq73DlKblykqFe4l6GC7okj7XVV4jX1b4T4K9QeFr48v/Y+/MluM2tjX9Kjv2
PdxIzIjofSIaKNSAYpEUSYmUbxCiRGGeZzx9fwBl06Ld9jn3fYPAUKgpE5kr1/qHwTSrq7nR0E+a
i/kRmke872K1AJHP1bhCWFXC+ul6u9rAeTK14hGVpem6wTaBJQmvSuNlOcyhhBhSHy+PXdKnroz9
zXm7ybRDr0e67UFqR+nWLHCS3T4Y3svJtKNht92E6WK26wLLOCFp1l6aBG2WZV4AdrTrqilO1I9v
h/hE/Tisq6A5k1r64+F2NW5IOWz3dqu7UlyHpHRzao+2RuFfjwI/Dgf9xy5T37D6U9eBL6BxS96f
rm13SIHuqakhgwk5pUUQ6E/11DZIdiA4B1CVlH1KgWZQjFNWrtJ0QSXjK2Um52oO9Pt0se5ez2e2
QdYNJLHVTcEHoumX7XxLSOLmLYIAkJay27yrOidaoSbSjF1LHlnajbHU4zU4WfwgEmR1hx5gDeK8
nll0pv+6i1+N6W/HAcWYA7abaOQwySKGo12KGRnLtsaq5/VcXRuXWF4k/w/gmvVcKD7MQNoDBgvC
V1BuQxI/N2N4ZyZB/DKM9QGn4jJyqvw5xyA8car+hpWxHjllmqBoES4v7RzcGI01PuO+821pSvFZ
WbQJVTAE7ibS3g4q8cjsBqaJpGDGCgICm808JAfoaQ4WSa51d3vRtteqHV5RlpW72zmpgTLjSBHv
kW/vQQUhPqDf+X27/HafNWI9FkVL6Q1BPjk2MudwTdPQk4xau2aNK8NmFeJU2El/AbeFTJwetfdS
RKxsLc3wK0pxN0EIWtGRdmExDK/spnglNW3Mpo3FFIa5OEcLyJ+V/9TNWFMYal46QzOZANDYkOyD
JlLhWWeHCYEIZFaFt79FQW3ww6h9Eqs/27axVyZxH+YXDOKl83Zqe6kRIQoZoHO6e3utGeE8KPTo
mCWNvlOUObxR8m7BvcqYcabLtEuXyIOn2GXxgC+WAvdWDZ/VCQhMSwztDGm1S5H1+VpO6arAJ7SP
doz44fZOTSh+vFO5GrSqhqQcDKnRL6S2Sj2OLtZ6kBGGXvJxyRB2G+t435rS6ovAFTPTEniI+HO6
ICHJmiTdkZ38alr3ElHnV2HVdMcSB8LXvej3c++ulmE7ejJUftABsm+TG4V9s+5Ghiz7ks5mO9w2
umoVhvf6IpQNdQWjDV5qpYZwS1HFtwPSm5mlZo9AfhTf0vp2pxhQndHLQBksIjsAXS2/tTIVH9b1
Anpo1W60e8uvw8j+1GS9mxnahEcKFIliHOb9dgju64STnP6At09CuRgCWIb6do+fK3810XcZt8Gv
mLbHbl6uAmWS2uyLLC6ukOUFy4zs7qFewuGDsJfZjSLY63JG8UFdM0zhmmvqxlg7WUXz+HZq27Pq
UdvFq5uhjOGPSHPrCkdyi0U/vDmU5nRXWQ+3c9tmqYhcHDiHWERaiPOhGPShIQHmCuphCOlWSCls
x8t6PLUhKKbtmFn8t+Mwbx41uUDzq5CfZPDDeSMX31kgItpZ6KyXABpEqWbcgRU29pFVxWfDzMNL
b60FJ6lrPvZlgfoFyr4v/XOWpeX3QgFD2jSK9VFi2AM4kHWXcGwUvzTz9JDVfX3HqhOJj7zOngcM
N7e7xFDdhDOjFcC9wGVoPfx95k/Rf6YnUSXUbFORSQvbuq7KdKefc17kKKPBkqvgq16u8geLGp5z
cn1wYL4rbdg+5+niPek9MtcJButuGl9mBWs80UIrlnQR3/TKdMIJCcu/OlCJyMrrOGnaU2/vVLOK
D3lVRndRcZel3U2phpovS7rqky3A0KWsMjceehAwGqQMVk3arpRnVL+mTGbo4O1g0KLxue8fhSZp
u25Gv428XXeAfkI6WW2g1HQRthbCN1bwjSnDnkJQ+kkRiGsV6lPyAnJWvV3Kj5jR2SB9UDBWqG/i
HGUVV7IIxCFv+o+SvWBUFFLAhGuvH6mm5i7ESulsJvckPVD1Vsb2Rp9x4goG6EgxKtJnSTYpuaOQ
6hT4tO5zkKm7McCfyooyN9BFuYfqJu/HIFP3i/6115TiNJBq8Uzy466OkOmeDPjkmk1F7K33p2CJ
syNcXLAyC7ihVC8dJHohdOKhJsV85bakxpPqaDjntTPJ8XI/IhqdSLg3zhFzPvReNEWU1PTAMUke
wLtqP6uW4qTRSOk+7eqdjCAbzg9oyUij8iUtkewbjKL2ijAoHEmq810eKtVdAhoQSIFyQcRauXRw
wVIR9zgyRC4KN5MP4Ng+42CI8HkLkYyaYXSfQpp0s0kh5YivGyDEujmhw7dDD5NiftKdFnTsEWuo
HGMiY5As/ddcrtUr4DPPYaQezIiYyajLpHCCYa59suFhF+ZXuap9mhJD9cNONnepjnwvUUvoJsLu
8I40WmosD6zq8ivI/PlVzSA9R4i+9jAymiSo7iOtetD1Lvf1mFJ1oJ1JX98gi2U8MfaeIgtzd3zH
rai4lKqRPDZSdhDmOGJqFbduSTnygwaYbmg0J4tM0A9VhAEcDnowZRNnGIbu0hv+AgzCW9U895j6
XvrMWi5RCUBFMqmKQ2G7qgJcZmWYa3tz0nS/qpNPZR6Ml2AmKZuimWGJJjj2s/LBYj3qMCRbJ2RL
EYVWpnuRNP31tlFMlBOnusCCL2oAXdWyelbnFqical5VVGNvRpAou9mIkO83saEFbOuOweJ08iWs
Lf0TNE3HiqJzTRbbl3JpOs328DmHP37RlAlstEozqgBcXUXFWJgVPeBG8JO7oUEgIVgs5TARye5y
xXRjSf0qj7WnxArTyzxNF7nIbzu4i7jTg6+FJI88xqx2u7ToMULPI4+EhX3IQrPcIaK8M6bwi6Go
wz8Ma+LnnAGjGlQAVRc6YHAoCn8iXZJZs8sUPtq3HHktHwVA4wx+ZIereYJFUIY6E9YhgVPAUnVI
Hgb4cGcYbCsWfEHdcv9+kLXFT4v/7dvgEo5gq20LSp/vmeQTkHNloHt/s4mJUeHoG+yky5fBilYK
zdztFs1OHSNBN8SarO+qlH7tu2666kd7OZWadahlkwiaJNaRSGXyAykC/tTF5l5ENSrnC9qG/RA9
gUiSr9sluk5bUwA1GOJL3ivZoccXQve2xTjGiY9SGQeOUiUPcV/fM6baXliNOf5amX5oZPUxzrAd
TDQ0xDQjRcNsTXcnvd3zdyGJ09eG7IlwOOV5q7iRLg/uHIoG5ygTUst62BhG5rWjeQ4hIuFCkDv5
hDchspHf7S6ODnrcfVaKBaG/qrwrLc32lVD4Yyzdo1SVfErpQ46w7Oe8RLpOnXv5DEpEOxYhw1kp
ZclBD5TmnIRes6Js+/67Pms39E44WU3mzSNqpk2Q9leK3HUgPG0sBOTq3NV9d8lyzIGNsOxd1HNT
J5WtmKyFuEXKX6KaEOOb2c7L979vf/GnOZaeuPZH0OmaYprWuzm2RLfTrPWw+FaY8nQ7NHaF2VOg
jS5Vhvs2UgjSK3K8yto7q7qMPuhW8g/8GPFzAmrrg7qpQxQnj4Yp0ntsPNp8hWk3dvENIJ7yWM4g
DHFTMgcJilpnSqQhoPGjquZVAf+sNujVd5xkzENEjIdzUHol5DT1U3AnfTzM8OiZ7f7+b1L+9Jis
xVJAHTwrKjXI94VTIZntBE92+SbK7Cs2aN0VcIcMObY8BNaJtMpWzVXS5gIy4sCSJTxFs5g8csDg
hcfS2se68oySf3+ZcJdFS2WWzhkk/GQu5N04DsrVMuKj+fdfW7zL7fHXItUtw6S0FGGvxcN3eAaR
sv4CCGR+ixueDznVv9j9qOxw6kNVIwjrU2EaYEqW7pMeeWS7T6iNq7+W1nRiroMFi3Efs3Y1XktD
5ZCutP3WnDMnsRDzR/3fFXQrYkdLPMS1kL05Ko8IKsm7rg3PwkKsIcDzz2jzHYYjxmkKl3ZHqtE6
jBbJsbHLECbJMdjEzWjVxc4eA2kq9uaIfHFEcfdcg7f06iBAuiSMhyvTmCmAUHeF44uHZ18mrVMn
83OhUQyMoBC6qTT33hxO5r7UrYiFWzns2mSooQ/O9j7s1X1U6s0HdexySPmZ6U0YXe0DTUuYwm3C
Oz0cSYctHQQxtd41Wti5QUWkZydfYNJFbf0saZp+qTMCMknC71ZYOG3W8N8dM4lnkkfBA9wy+zRq
8feeQAmazxZsTvMJzdrqWLUd8FvSFAemWOEjOhujsvtVVvHBRVFDbQaMqMouOhlrcUpjfYpdZIwl
Y6Sd2jGcvBHNL9c29OLeRsb8aA/9i472YE4UoIijgEF2W7WEdjcgdlgQyQBN/WC+spUqPUb1KJx5
0OKF9ELh6nXmzniF36qmhA9rjfjjKNtR4ZDqlz7ExVOhUfHHukHkZwwqCaYKsQvH76hz5/dtqRlH
bWgXtyNnK+viFkX41RcI+l25dO0/zFTvGDSvXVlDT8IkX22jU/eOQdXLgc1zaQbfjCaOCD+GwklN
yd6nQHb2Qo57qrTDcG0Y+nCthQJDzCQ8lxmcecaW/aQN98Pq0AfV7yGnUf7+SVN+xn5t344EOgwf
oVC8N7V35E4hK1mT11XyMmGmiAsGNr2jXH6gn5TYvM/jUTExHqsonbgV6dZ9JlpHHQEnb8r71YKQ
VTLjw6Fme1UY7R6MApm+uMs/lHJhe/ISKftlXZ4U6RjT/JnqabmObV4ZPXYMOf/wc/403pkUF3Qb
wIEwFPNPAjOqMi5LOo3pyxj3N8CGxb2wgbs3IIzdgJlyN/dNdtuhhgZOYnCFMsNIE5ZwO50BW1Jx
9W5bUf46WT0I2tRUAUEmw705Ptil9TyHc/UQUvP/J7CI/T6a4Y9XFSoxqmrZGgPJzytGQ8Rt3mJZ
8CKFCN8sSCqOpfmxyxJCBeRL98akTE4kBeUJzg7lIWCx96gN35qZ7RfC0E/bYmqQ1YvUTuD1ipMy
4pZV9qx3BP4UTgi60uzG9qKK6pSQODwIK1wFSyDWoJhm+824yI4atAesgb7OIMU+q6kFcKVrLkke
NAdyw+lDPjSkzRhMu356/PuWe4dg2zqipbF4s2RdAetqv8PLLHmPcsKUJi9WrrSenRohM3gA7bu1
PqhxlZ6NSRgeXKmXWcIoqp98aW71cz41HuwlBIjH6KJOcnOl51GFvrV4MjGuv1Ut6YRj4SB12ifI
vrhBQtbYgV6MnbrNBpekCtonSVhfL0Xway/3jNEBiyp4rh8DeD3npkeL/O9/K/3nT+0N/oegRbHo
pIYw3o0JzZjrrRUWxUum6/IOJO14DRvYxmh7CM1TTJh5k8fpDpxMcbGX8F7rou9BvShuKiv6PtPs
8LJtSpvULso9iD3oICuhWyV9n35g5A1OldV+xoJ5upJI91pd7sVSc42h8oRQBelR2I3XGt/tVkNw
KKZvHW0txNM+k7TbiXLfdVp8js0T83SGmyU+DqgaFLbq6JUF3VVWP9ZG7wXU6NVUE2dMycHyd4OM
0i4uYT24mQJ6fGUyNZL3OgZhErk9piFOGxZr8YMl1nKn54Uza4aEqUmOVAoEnRtkH4qrblU9CnO7
xsIeQXCwNHwxvZc+SXNW7yhR3IBfLK+V6aHrlvjIkjMkT29A6s6LCpfhIXMBgivuon4kJATi2Y4v
vdGf7brBy4fJBzFwh6JiepMRRjsLgFYvwfHEyVcdfkNvsCqui2tidvtsGWV8pohVOl2q6UcRBZM/
W/P3Ke4Vqg6F8IPV0TVQipeor5G6II/pYBowXVW4dAQ1vpQd2n4TI/teJ+qCIkfCQ0bcZ02Favqa
gRsG08F65jwNDaJiSfbJ0Bo8LVcHXsUi5wZmCG6MOLfR3F604TsF+u4mIxhykBE5ofU2HrSgST8B
9PeDhhxxOT9bmRReMYLX+ylE1bsBWuckM9oR5Mbls75uYEg7OLRWV2FQPaNR9NLAAz+KUr9G2Fm7
0/p+OpqoqY7o0t4oMZDKSc+/Fn1z0QxU6TsrvB3x2bpFLNVtRX6Hc0T53QyZ2o1rcvvmYyEWw5kp
PZwLWbmedKHczyI6zFaV3o6sMdE8m7sjwxL57TEasRCKYNKC1zsaMal/5EmJLarc9hIikzOI9/kS
9qSqFstub0P8z/4hojf/tKowDaGrOpOhaQvwhu/G4QFnSnqd1r8Y2Me4aTQTxeXwsiy7ZwwlArqx
rJoO2e4VvNwrJwkRPDFEuIswZjwY8fI1n2L9kKUIzic6wuO/kvUwHWSy7FOarBkqVk5M51c4REIG
QQqPIS68wM1wUqMYcX8JDEdRoUmH42ztRDgj35+P85Xc/ppmxVEF9HmHRECJgWDRX9Ag0fdJKb5v
qjmwRg54l6gnfaIGhHxZ+jlvh2wHdYxZpI9YhvBZYx7rezgxygHyANzQMC7PI6Ja6er3WbRNf98n
inCX4SGn8oXu2pR4coGEUrQUL5MF0siYhu4QBhSU0rULB018PSTDfIkN/bZbquZ1DfO/flKNazcV
ua8lsmKAwbp3h/91eCmvv+Qv7f9e7/r9VT/f81+7+//z8K/vZfOvy/3+4f0rf7qRt//x8bsv3Zef
Dryii7v5Q//SzHcvbZ91v8nbra/8717818v2Lg9z9fKff3/5lsfFLm67Jv7a/fvHpRV4z6pM0MF+
F9BbP+HH5fXH/uff97iFRv/akTLsvvzFjS9f2u4//5Zs4xdNw2cP7RhVhwdo8Z7oAa6XhKz9Iq+5
Go2QCFGbFSJRlE0XocWn/2KzxLLMdYnF7KsyBbXr53FJ+UVD6INFlwrlXxbc9duf8EPj77V5/lrz
j7Xcz0+VLhNc6oosI/4nbIWAel1H/wG9a8tt0QVBLZ0TKQ52VRRU3iqV4faK0bpTi4kE6SKqXO2T
pQcztjKBn0zt05JLt9mMg3BSy3i7w3LUBsPcK8MSOeKI0ducaSXknPEWL3ZYocsOr17GP6t3FmL5
WS2WnaRl2R6IsheJxDpMtj7D8KYWWeZ3rdE/qUt7CGXUGZq+uI6m4lDX1q3AqNyRy0U/qY1wA6MP
3EzYn+XGvLft8mOyLNejNn0F5BY6mdazEpzPGsqzVjAd7bS40lMYr3lkXlJ7VvEQSe8Q0npW0Txw
l2NRQeyo5fYu1c0FDndsetWqnNLpMNJAk2TYMDIhOFUbI9uJUCPg6uI7sj4HWZvOqNYX1eAtbX/b
T5mJEmlL/ttqqIV+ZwAtnDiLmV017WNPiWfs00+SyWoMrlnk6IHppGP7YSnD0klJOVFcVL4uQvPm
Dr5iWit3dYYfk6Hfd6NMUaDq0Gun5mA1Eqip4aGqiy/djtxsvmvn5ETqtCGfCYcgLRdPmpqPQLe7
HQoZHa4WDlD0xDUQWulD4yIBeIZO8AlJi8tQ1r0jjflFz/m5iIBhiVMVjiiG22oVQK+UoHCxFDqm
sKCSClIQBI8FvTUBDXlBqdFFQxLCkhJjiAYnDI8lJPWs9Bu42xS2nB7291ofwv6No33aV7XTx3Gz
G/E2YmTF/BFXepQIpOsgTdEj1afnhgEZPByqzhm6P/Zyl8V3lfFVnozLWGUj0S6L/Kqc7uapOFIJ
Sz0oQWl8lqpGdqs+eNCnBUiP6ipBXB7GeDjpJHYca6rNk9BSLLrTxGvEbO6iLPrYq6N1pGx4SSul
Olfm8EC+rvXIoIJLxuNhMAHhIqqwb2lMHG5TunIiHnPCqJ2htrUTWukV8mrJngxhpU0f2qjIjnob
XauDqBwVkWM3GoqnHPkZHHRnp5DxuUsfq5TSEOYMYCtN8SktCgxGLrJdXEilYtNjZU6toRoGJKfH
0AeGaXlfjsbdklunMkKxZa5GFkPyrjUwECH7eWugBqYU16YUxjsR63eLSeUFs2l9IfOqq03vyVSx
1TI9d9gfuCoqeJe3TcsUv6Oih4eYFdqk69OCB3qcn2wLIzEh4E13LzioT8wyEImXrMbdqM4/VhVN
pAyG14Xhiqv+XKv2AIl4aJ3CjIpdlVE8ghyadYN2DGUJ40tZ/VYPDYBB/AnsJjph6Qk0Gr1iX8Xz
0B9RvXvdezsn1cIpcyfLrMLfNr2Wlq971F1Lfx2MPTJrTz8uJshy4BUXZk6vve1LkF92ed9gMrdd
+8Pb5dARtErudpWi9dR+OnGkY74eAUXtVGCVybxTlRKlB0TaaJ3cNJ1CRxJfW/UTrD7+amItxvAh
182xDZe9MmfRMS8i18Sn6xgRGGTIuBmdX6HSgCXe9GNvVKvbeU7F/u3U9oqkUa7jiRT42+vxpP1x
J1ZQJkUi6KJSaZTo3saVXyH7ny+mcmhiBYbtdo70b+VvL9k2FMH0Uygf3s68vSo2sXVzYvzmGNyE
v935+k7d9n7biSFOELIemr3V0Lv1obxve30l7sbaw5hL53kGG5wmXyoECjMFa4LQUj+P5cdg6YWD
qQ2Z/tKsbwWhOIm7STuDej/0dZeAaS4fRuQo0OWNlKMhimtjCUq/77DpbFDeOiUtWt4Kls/h8mWK
hjtWZLaCq49TSdUe4QBHn+rkegEHAkiBeCmWSg/VOsMJzEXaKUtm+Y2p1Ef4DR9bi+qPCXBeqqqe
ClJlelmceB1OMP3yNAmbUiOGD36wPDX4IvU6IumqJTuL1GCtMCUdEXV7ShUZStTSfqlbYR6lQsW/
YS6ftYm0TYcEzTFqB+tjbAdubpjpsYslsqRIRJwkK/xcz/0LNJ32zoDEeEv1BKfvwTOlrn9Yij72
FyS9e/RRqCV25aMxYa86R3c5gu97qTUaVC2NxGtN+YlAfMFErUbC0WbCbUW/i7711dRcw19u6F1I
csKmLue69RHAo3JW9DVgjA5jOVxjXEYS0MN5eNKmOjoYCgbq63OWADDwo6ati+N2bA1kDwf7NI2W
nKPkFhf+tlni4IYV07gnmsj9KaaQ43QIcqGlhDuvU0HZX42neCLBC4lTlvjGZOcL5Qm18Jc+NiiG
2/DBlan0t01AYmBVq11J4uvJ7XiuZOVQ9fMhmrB7c5WpqfxtA4nZGiqfHtr4RktRFXCMY0hScaq0
CsZwGtV+8/vedu7t0FyqT1IxSZ5s8h5qUVT+XDC7r2x5LyZWQHiUIlosCQVJQK5iD5q4sYIrfQ7U
bnEN8m8ItManDKSiv210ocJ523Yt3ULjQtUfDWOwvJlilI8UgqNoQ3ESddj5y7qJhUrD/H4IrTgH
9GIOgDuMIXMmqW/9190IEQl/O5ZGbfCStPqK4XELk0iinMX/SY/kb8gC1H0gOZjzcVxw6gKuxxJ0
tJCIBCu3tSsIQwbHaG1iZM+NQ23Y+62VwXbu+Ier4zCjovLWyr1UF367bra97QI0ihd9lkvPzqfc
L0fxY7N1hLfDbW+pUUfoqil6bXcJ7w2GJTbx2g22vlDlJtFL0LCYzaF0b22vCRADr91AEDcgdi61
T0HR6h5SO9VJjp/bsOr8QA60HQa0JcmD9W9d/7Jt05lq6sGojXhyfzu3/d/waMVBn7pjIMkN5cbf
NhLmIX843C5s5xZkeUpK/BaGABkTHP/p1t22vTQnbZUGlgVYiv72tnnrg28dEWjVSebBOgySnPOL
MiDfBZax0JpLf9tkoUK7gOrOII1ycoyrivGpfhnbrvRf2+71GZVRJna23bjoGNrSeffWcGYoWUjG
//6kvrUhHCMieLM/bm0zbM/s65P7uq8n1VczIfG3NcxbE20t9u6cWdgDpgVF6r49rQZAaN/Y2m57
ercrkBzwzohWDz75t4cXia/M2Y5bSLPMPoOZnwj7nLjIah7D9ZHZHqVIVX7svZ0TIdyKVtEOE2g+
H3gAcTTVCGpsh1aM1HYbieFgvfb6gvUcOTxKHHpv7myZ8VCWotY3f997d05q6nAnEbvjoGgt69zY
xXszw2diipbmbMfLQdkGjoGVzrZX2JHwFrv5dWtCsQ4Zby2aw/z70aJVXBjHltL89ghujyQM/UhG
0UkwUiK162HqEx4b2MU/mnC5tscaBeu1OVdBT2dcMGLaHkmjpXqGCHPkbU1s5CMh3/ZCMN8fiiRv
9ltDF7UB8Hd7WrdNYDHnO01NliPtU1Yg6wOJLjl3by39h+PWMnAozGQCz2Kiz7228NrM1TpGy9vJ
fOikQ9ole/n34Vm3iT+2w21v22zj9nYOZ0AnKGr7+DZcZujs8ietI+frLu//ubDDCMPeVtvb6ySD
w3TuG3OKwYC1/QSsudcftl1DHHHB+INXTIL46LjtbpeIw37cux2GlIFmDAak56GqUGcOujQHH89P
GgQ/adt72/zVuUKSGEXfXgP5nb/mr95iYq3i5Uv0fXsbXHG4LwhJ/Okq0Ne32/7q3nfnUpi0u6VV
6Y7rd92uypn5xRz10duOyqnDOrSsdnAlv4lxnY4KweNDQvnHZmiZrd7Ojcn6sCmytJcbBcb1mJ1z
FIMPeJrQFttt4Ryzu92y3bydfPc22+Ef7kEpydMT9apYfzxQnkcRKQhQr5/9+navrx2wiqfF+TeE
OpD3Wq9vG2P9vq9XB+Dkck5HQYKXYaIdmf4rIctUDSlGnlqjmjGNKJFKGUTa+QaFdj/GOw1h2+Kw
rM+oWDdAfLm7UhNGnQ4Osr/cl2tsICWM2vUWJUQGXyYM8qdG1nQvWJ+IGX7H3qrGq3oI13BEoSiI
t2JxNaO17DDIFH73+2Y7pJjDyLudTOxcMFwkGM+ss+3rZhu2t92qU+kK1tx9oIjW7Ue1/5ZrsPT4
3jw368ZcZ4DtEGdDZoSk+GiZau7MLPB22jryDDIGIAPR6vZbtlPbD9o2YSKMw5Bnh87WJxhu68QV
rVFCvE6Nlo1xhr3OfuEaW0hMDCz11jkQsi30yqkAywrtglhhjVLmdRLd9touj/yejrgOoHomf4aq
rnl9rTMQr5ttTwBk0+K2P3br0DutL932GlSOGhEsR9QE+CLr0J6OCl1QrCP2djxqGUklRXa1DjWs
Y7yGV/DiKz9XdI1RMnjqhmVcXGkNFpd1uHndk/XQjyRnRMtCeMn6O626bdCuZa/mh+0B5V2SGtC8
p1yCdZ7dfvi2MfqoB86ArlW1BhUY5fC75TWgKFnLyy62YAvqsUG+S2AM+mMk7SMygIclG0PZ09en
cZbC21ovp/3WcWyRF76+FIyn227QKXQLLbiq7XA5LbqOWTb5rBkpOHYx8C78QpFnyFvJERvowh/X
IGzbo42YF95OygMmjH0DLypdf8TbBoCLeVhac/92Sl97UBfiPtKhGbcWjtEflCT09PmIYQ0ptr23
Tbj21E60j30eWt72Rtk2d227xgRi3NWSFGuVQT92SHYN52AI+2ME1kFfY/Bts9qj+BG2W2qSTUc5
lWjg7YJUqiwOuvpLsDbN1tssO+8ZEddjHYNUulun9jSu+kUZlDO1K9AiW+fbNvAeRtnNi/A7yT6w
eaQ5eWuMy5eijk+bo/xmGP8HR/ntOA8RNU8xI6Y6M/oJ3k5+aQ0RWCzIX6slBGfjOObL6cXXAhsw
P7BnIP4Bm+3wT+eS1RgY5boc2zusXW7qIR+v+wAgZatAh5dJFA2It6dasF9yKu6dId3j7ZP4sQx9
LVIMg2JGWRxM+OJetSDONMtL7DWytdxSwpnlwjxqdrVDQe6+ahfrnEzlA4zR4IheR+h0qvFZEUix
jsBdEWmUb/telFdZeKwC60K4jcrITG1vErUjEpMHIoy8ES0jLxaw2i311iab+wnCfIofDQpE7WDe
JVO9ZmE6OKWy6WP0hkBYMgTHJlg+pLA0jzXAJdwwsWeBtH8cIWNK5ajv41Cedgvc5R5NeHduk/po
mKBYJVg2jj216klrs+siEJjrYSZ90FbxVIO65anre4xXoOiHta5fh+ZylcS9RCp4fhyR/HRHuNaw
z0agi9KEUygVo1OnjDdktmoAsOiub3t9Wr+0aj5QLWyrKxV5bIJcijopJmHYgNfQ7yoxu3XfDG6h
18IvQlOH2xtoro5RBMwvCqCC1fg+T9yFii7qqVp5TLIoPBZNc70M5g3D2fig9rG1nxVqUsK0oRkU
8ngIszG/SWeo/UqzpkHCFs8IuXYbcwKhHILVswrZRYFm2KmakrjYIZXooFgXtWjAKtUgTSJyMxqq
zKQKP+iV9JDZanewzBjVfBKpudp/1akOqbYyeqRaD322tI7WswkQ7dupk+1pAYxG4RTlLGDA4F4K
YP1BR5PuElRxAiJp/jjJSuQh4UaBt7cA6QJzW6vUv5bahDVCgahLQ2Z9TuRnoyWJWwzfsPcVDtp1
ZPjt4zLFC+T4/lK0WucAf1D26A+QCc6Su9oQzUGtI9RiWxU0lj6hjaIxWY4QxBa5wA52buu9xUzh
oo2Kux96g5kNZIgkOIjfGUCbpMAuUPqdqYcVVKkZCnJeLlfhHPaOQei/V2e09qtFAcmPy9kyxt+G
7NgNnQOol68hJS+yAIIKHky4siiocEeVgxNXeVFx9iXVxAdXuio5GbXP60mqYPHHIJgVtbR2XU8x
I7bqF+R8iTfVqHNSFpiOxVTbpy2TPThO5PJkBB2m/BCrHayYQhwCcLE7tcQdLIiFp1Il3010UKDj
1k0g52ecWtOr2uqOclblpxRN22qiWFIKcMNbSer/l+eA46xYrf93ee56raT9RXnux41v5TmdQppu
KkLb6nNgf/5YnqNgZwPaQFzZlv9QnrN/kWXkbmQsyCiZgRV5K89RuVOBvprcBmhIVsX/qDxnvsNa
oqcKnYxan8I31P8ve+exJDeybdkvwjVIh2MaCJmRMlIyJzAySUJrja9/C55llbzV9ayt5z1gWAhm
CCh3P2ftvaUN+fjf7TkgzKoVk2teW/ST1oXyepOpalNHgZe1unkw11WVmvAMVHyYuv/9WD3Z6SGL
XK0QXM+Zsc5E5y4Yc18NuW2cSmR0ON01ARnE2ALjY99Pyy4rM6Ym7jphadJ4oiWt3akJiboZVc0v
Xst/6YykiXlDqCqDag6rHjvUDa21gIj6LTzVHt7Nfn6hYEubLcpfshLf7dm6kIquH4vhdiKw8iot
452YDecUDHcpdbgtZhLNaqrxTP38CR+d/nocqZZi24phq84FACFDEsHluqHEUtSWD2OcnO0AWNxd
LbbSqjzjxN9tA5qruymwmXka+TacMUkq0TUjpK4/rJJFL/3W+8oSb7VML20dPsx695o5tbs1nbri
F4KtSzqEbm60By2OzY0gRbIu2srvYu+3mLZ5wxpiwlmGJySX3Kq78WBj6RHeMGVliFuc1zqf75y0
eDDIbnEqkW0ZIx4I6NwWZpCRkkrpF7sE2b8PHoM5w8K4ncIRljxZDusbdlH7OjnRFWQAPSDUVaxn
W7qG0wy34837PK68g0u7a4N3BMYIxQVPFXqkpcGlnHGJtVfUFe9VyFad3BCEQmSr3SaYYNx8wyf9
KZjrR6Nu7mXrPlO6eGmlS0drTI74EdwQzcl2T8yNWz+YhJZqXABTe/CXCR+YkQ4OaZE/a/Tfm9Iq
fuIaNpVNscmWYJehs+/G8WMc2w9p0R7M+25PSmlE1in1SorUzlUfxsxCqdzr8QTgG4BhihOLrmnT
GhHli8LBgshGo2UKj8wddMpRTxx8+IDaC6Db+OVk7K2sAoMbWc0Vs4FW1PlNXdN3EEMkXUir0cUf
QIwVppr8aC1xtl5msC3dngOvid7jscY2xC3nfWN21t4tN3GduT6q9R+kQWXbZmzuiuJt1FlveVXc
+AbHA2xT+Wi8ItZFm27kHoyQ2OvkHDEC79fjCR8QeHz5EBpzu8l0Yv5oPtzH2akYtbt0sbdDLq40
V9yZA1JdCx/ojR1r5MIrncz8czGIQUQmBCZI8LvU9QPOePBaDn9p5A/NNKON0NMXllCvVuHddr3Q
/F6fWf1rBHHkPa4ilfkTXfu91l+5nVH4dWosfiWTI5byqW/LqOSAMFjUVs/OKH72ZQsDmpsbbcB0
PWqyR6IHlr2TJieypu4stLubcixROlnxlTaMPkpjF4dy3ALcoKKdFtw6WX0Eon/FvIcmc3psUETC
DmDUYMY3jeyexhSNNJb6OINyJAuTZmQhspeqC+WGCTTi1G1WYvHYVcmxeURHvFL7LtUHnBBm58ZZ
arLoU+i00QkfuglgLdPPUe87bFTmFpj8pGa1yar5Nx/wLY/tew3pyCZt4h92Pp10XCeDtnkEVfvB
/ZgagjhKjcjfKeH7nnAtTbF6Tq7Rm1+QyxAwRkeKtsn6e1onZEeZcuQkTSfftLGppnTDfIbJRVok
d+1KqYf176TTjqF3W3jNU9foFy+sUr8zOKeHxEKCcZM1LnWbrH0QVvxCDZ9WDl6WddefRm3EYrIc
781ivrj9IWOU4PBK3gcLzUTeit+txKF06dD6htqEYER/9BIOZtNh1QVM+ksHFPPm4xRiZpTF2HNP
TNuy8dIRDs+X7J6M0oIZn036ZhBxiAqwoQHb5rwKHodo+Git8qJXw/sEJ4ipVnFrm/Pgd5p34Jdv
Jd4QkVecRoC/ndvn3xVjMFrbwbSfS5bnmM9I5nWb2qAOP2SEYTIIuMP82zCLpxHhuR0nv6ewYA2z
7DWz6nZ9yGjSdbYgEA5rYG/rZj1gggUQUGOgUN5qNSHupjP4bV8867y9KV34p8AgzN3Sj1kudk3Q
o7v1vQ+RcK3oo/tEOh+YMk+7CdUquq34xpPZvHMKrn8knBG/jo1TPNjnEIIrTezXINZ/uQEy1dLW
dtFi9zucMa4Dc9h703h2ZyPwh3y5j4Oe5K5mh39pzXeqfD2f/MHMvkfYb+ghZlcpSvju2rJOU5rf
23lQss2gVfvK2TW9dxUT3mV2xgEDtodsyH6FiXWziBYt5DB9l8CyWzmV9wM25PF6dk0LHiMaKmYs
VH8tzoKTPbhM0NHLSDwACvzRLO1dtIlkjuodazwDu5AcUzr3vc985VYWwcdQLAUwIN3YYiF0OXyZ
pvgSSoyqhyTfdH1tHWOxFtToIxZBJ/cEC3UbTc6nqbbwcHaHk1k315OW3s8R04kxoL7ORb7Qgm0k
xoPuLBc8s/EET4ZjGbDcoTqwopnI5CYJr5wexkQcK1Lsa8d9naYmwgS9PyEjMA6tDKxtmJA6Mpnf
wjEO/bC1fuRW8zBAkIZxcvDyt4J0Y3eefuGHvNNy9yYbrefKcB6LyQg37tR/S1w8mxY5XrW4S/a9
KDal1l7qkOhXLg2nzkPJKyN/msoHqzQv9hLhT4lbLwsuCk/p3mvEvWE2RM3yn2Tx5NXevq3S7/aI
o62Ikxd8L281jM42lcjPraavi5OK693krKY79aEkAXaTL/rIiofjZsC8qQm6we8XFhMyq9+ckea0
7vB8pXPkFughr5lS+GOpM7pxhFg2IDfUiKjsK6HbV4PgC1fx8uxN+bkZSR1LvG/Yg9ADX8RPsuMP
wq3JVB21H4Bm0q/AbJIIsUhq3XRZJDZtnb13o4M4pEoOsrWACUf8YPQUsW5YZweChs0zUqJt35sl
+oDiSVSc4iKvv1s2hiUzl5ymqUnRbYFR6mcr1aE+qzECg83IcGQ+FJQap4P1XA6crlElX1giASM/
x4Mgc9cNXtNU4MgdNd9Mmd3NgnI0AZwXkQfk1jQ6JQCmTy7dxmZ+FZ28CmIb5xedEok2spjLpx9W
BSFjhvptZf1YWNXaxIBglmJt3G/57WDjQU42xepAwRUxt9snifyGxbP+qmmUg0hYQGWrh4jf+BO9
lK9TBQtgIRjSiTjYcMW8su2p2/T9OOC7mpORPTwasvpwvHvL099HR/5so5LTpx1xqEdj7NnJzcxK
2yzhGQjz3vSRfo8LF0kqC3yRFTUbsxPjRgf20tLJJKUeS4fo2NvZCdks86M0/JZZ6Y+kDr/X6XIb
WcmlM5NbI9Bv3Fl4PsbpOAnAESN1apaSA9E0ko2Ippe58DoOsvpxkdY7YW3n0nE8OmfZY5+Ja5wR
rE1LGjl6VYoX4/1Yhq+UIcmpJQ/UqS2uu4iOufxttcJ+0syIRD9hr/LCdos9zZtD0CUXr+o+YGLN
T+lJgxJNtx0TBqEovCsdcyTm6+CZRydLfxaGQd99uQpzl0FLzh+JKHw9RLPRuAXJ7/MCZ+ycmZFr
dk6EkFPu1/O8RtUUUzzyZYflThDFAE+s65cIOyt3eFjF837ScoGbo+wSaA6f3YV8gFMsm3QIvod2
9IQvH9OUAuW8A8ewsdvyNTVK+LL6g5LEJdFqagpZ9H2S4xsk+E8son6ZdEyYaf+IPRhB4lwsSi3J
pdfommV9foXL2GGwO4wog/5imPlhdsZrpMpnYcIuEJby3mOsy7yj2QOUpTBxbZIck9h9IyHmHNT1
76hjiJ2N7H005dYx5LFDLrdZzPTB6CsMzBv5EXXIL/VivEFleOcZIOZuJH50mfCDwu13y+oYBLDF
OF72On3ksWk3schP9N3Mw4xXQSsB6VC9WAlhimYmD1xwpxxo0XApAus2839iCTeznD644Fws+Hkv
eCAa1U9DKhEdxsllhAglJlDDTeuHETGub3llcyQugynz82QXT3MYMvz7Qe5kPpBGyGIDb/BI1zhe
EvvMhAB5lOMQnjqdYkkdp+zNuyVCbB7od2ZVtQg62lNXTyyCWuHHMt8PZn9dl+Oj2WBDgTb62C/m
Vuoe6MJ8oY3lHJu+JnbMeNEr+S2okmstEVxfdE4wfC+2glJV1uLfv8BFjJp5GpBi4xUtfmIz+5Bq
5DNPFIxTvKijgitU7b2YRhDuyxappxXruq+79l1jxX7aAdq50Y4gskMdDBSgxpxI8vw8BU8JsQwb
ka2zWpuAFIEhQR2PG7xIb/q2ifaxRSa4VU5Ha+Ya5XkdNoffgtHoTtTIN1Sc6HA9abowtoXbdZt2
lsGVyK+tMXfxfHafLRuT62Dwy9G9rdiuYUVqXZn96k39YNTDdWG+2ubwK46Cn+Eyvnmu86OPxEto
M9/25BXr73u7cn/XaUWgCUogN64wPscxo2WGRGCF4xvOR4L/ApLM6ya+mwzGyxC3QVnC42XBwbD6
Y20yWZhykLx+xKEjFgX8ZVk9Ydx21SXCwQaQRa0HwOajfvqe1ywiF3TDrPiib1FzZ6etgwslw7yn
RfgIphdzsVAHzdGvRNr7PnxyGPdMsfvoVf/Vjt0j2avYg9N4VTepKjOou0m3ZvChtdqph1heHaKK
Y31a8jkHzMXsPZhpEa2dNdXL9sK7KKbZ1xUIMb2q+qn+LpsoIiKtDLee6q6oJz+73YGX7BzRIPJY
P189N1Vmf0ioB8/+0Fef30muRY9hINWb8K9s2ulm8z1Yn1M3I2da3xTtsC0QuWzyeqRkv9QuksdI
tjvFuoTe2keP9PB9GCt957URIIuwk3zfpe2jAjJESpB5P0z75bMYM8bpiXSB1UAakNGdO5CSuNuq
dr76tcX6uxynDdFE0hzq1uaQulcpJEDdVU18WlnB0eKg/aNb/9W9L7WwwD3kUBtazeA94j2rflbW
anhF/nFX/bU70+vjrAXJ+by7ZMNOFCI+qs+b2nbyg3ad1r0uE+47X1sp1ijXOtm8VdtabZW0Y8xv
O+jpr+2v/kLtCfXc5+GgHqsbK/My5vrRsba9bTf2F7UpYgRSKVjyf8FH6pVmQvVbe9myVZtCfUlz
IBaGqXBpMtum3IFBx49uancSPuJz+9qFO4BI29YeBafDUUcJhEz7ECvbgpSQbWfOFy6wxZUCa/JE
0FCD5wxDMl02OmugI9BVL6A0ivL/+OA/voO665IzujHMyPz8n597L450hcWa22nt8CkIpG+08iha
REYXjHHiz437CeX8cdagYKNfqDbeP7cglffbMj5IbWn3BN4byw5N0zt9fLKQ19NR3dCAvDJdWTDG
cVSprYZB/33ejMNefZchqO8yXP/2le4Mi9/mnOijqe0//+v6Puov1Zv9r895fbVsIoYbIhs59fBl
pJZQBtR/eGROGIbbgbn5OnzW/yDqhf9gMy2uwvmojuCpdwghLhx/6esd/Z/k+Ems/K+fS+/+FGCG
4nuFhenX+tnqI9W3XZIbydSNqWEpVnuK9bryN+SmHn49V7r2br0i4e3r7gK3HveRm93/E6j6Olv/
OEQ/76rDc6EMevTWOsi6sdVTbRc5B+2la4v9514taqzeYFZOX2e4+nnqT9Rz6mG4HoX6MOzbLmUz
YZ6jXrPVwa7+x9ff//MQVI/VXlP3Pv9GPf68+4/X1cN/PPd52FaKH1IvlTmzKLpmp7Ai+iYz0all
aEUGgY3MeqkyPdroodluzNncJ7iVSZD4zz0+IhXeCfeuWLoHdIqUK+W1ma0qEUR9Y/pQSOs4NqQz
r2wDtcYHohrKdiJgxzOJSCpTvTlamr6taq0/ajNEtLopV6q6MRqh++qxm0l8XSodCa+LxJLZWEBT
rMAbKxU1r6j//+93CxkAzRKlkGZrloJ4mu0kOo/rTRCPjALqcWCKUvjqbm82zTFu9MNoTWNIEJgI
z+qFMGSgELLfi5wrtEKRvnikr4dfz/1BMn3eVS99Uk5f/1/xS//++icEtZ6n8eSWR7sxk4mIvmbZ
f/35H2/3eVeRUX88+/nWfzzx9QW/3uXfnvv6dPXqJJz3AglQeLBANv/x4tfff36cuY4m/3j7pSnC
Pfr158+3+wPzWn/h13/+46t+vU1HCWwzmqylvj4KShamV/+GSAMcAWUsiMLXXVSkRMnk9Dl7ssT0
v9svxgqYqBv1nLqn+jLqYTule8IcsOlViKq3Iin1SsWpm/mTW01hwtspRPqkhpFoHWNXZJdE43VY
UY/THJsPClVMQhWSWaw/Ut14CnML18un11TgfHB9qjPjKNZPkUbkUrHgXlFAxSANKx5ImwN6fT0h
5QoPTp89nVpNIboVMMQLfMd6mY5QofhD1dBR/IfeIwReMUUFIP3Bf6jHCk1SOMgM7Ziv2KMirMz1
pFX3mEkcxhWTFCswCbIR73GlYWXeFDoR3xXyiqJe2iu50pfV3/f+8VzT4IhFyTGnpkEHS+FD6obo
7r9QI1wSpwNdYl8HElOvDbZnH6KaueS6PxVPpO4pvOjruVgxRzi8beY5KU6tglFRAMOJLR4TYbWH
1WPRmC8B6Tc71V5T3bZYAepqD3913+aqSX1W11SM13md4sXUPbWn//Gctc4fWft8JGpS/NmB+7yv
dvRQUFPrJKnxf8NlXx05oQizz8frICYWpl4rAqyaceijARHVXRLFAMwU5ZNCEA8rSqz24CdNpnah
eqxukhVE1pir9opNXlZMWXCVVyiZIsswbMX37xMtm5NkX+fZs6J6sqErxzN8fHeaxTdF9Siw7Ovm
356jAnPUYljsL75MIT7dymy3K6KmHn7erCgWlvYlSxR472aFtBakfKFXnahBOiSiDG+Ooo7VfgrV
LlJ3ey4hAfDL3lBKhK89oXbM196JGoNFqjvPpARxrn3duOvF6evh50nZiXKXAsGr3aDOwX/bVf26
f8aVqQ8pd6mdUq24/crdqzPtcxepM0+uhH6xsvoK1BvWivrK8acK6VcU2zo7PzkA/5ZC/2NEAHhm
49q/snnhSvFlSjegHn/e9VY1gb7qCuZ1Eyqk7XN7//3QUJqEmAbYSuPFCaBmm8pXdYFUZ4w3T97i
q7uf51Ip8JpDDtVXchVC5HLyrVUdoVDFaFVMQKUGrIpQUUzIKT7ZS/WqAjKDVXcBYPqijiUFX/6D
xVQvqOecVc8xMoFQR5rCF7WV5/z/7MS8SptBIAw8L/5v7IT/vSkxLP0vcfNff/oXPeE6/8G2Chdw
KSAoTKVg/ouekPZ/LBPrDB2fKDTOtgUi8Ze42RL/caRE9uJIHXMuoLa/6QnL+g//FaszEyZDN0hI
/X+hJyzDXOmIr/A00HS8tSyL8ojAjJIux2qb94e42cU3IW+yNjnGumMfxER/U874kyfDrmDt/5BY
bvQQJuNVkRuIeLvQ2FqVbl2KHsPWNF/6Kycn5GEsxKXSao9utVns40UrrscZVBZ0ybkfSLQMq+Fe
IGsNwyJ5LDVyRbN4zK/bvqperYbWeYqRqL68B31RbAvI/VuzK6pzumCHhfZk3nSx4T7UeBr7sxPk
j27aI2ARoU+7ybpIU5v3nWmYZ7oG3lkMuFQYtSDjLaqdfUW+B3KudvroPO0GHELjm4sM1bOAKiCl
9TAY8/imNwiR23j6FpNEo9Wds6uarDskuShf5xkHGwDN4YRh1NWUh/3zNAsqJdpc3fTd0j23OcLt
suqcbSUrsUGYHj0XYbalMnjI8oVOyFTezssDybP2aZD1dzzZim2SppSzpgw0ASeNRCzRoem1/Tju
qrIz8GiPXyGOp50rom295MO1l18PZNad2wB2io31onf0gSthnRJveaIsb+00Z2i2Qti/tFHuiP1A
PdNiAJZShCHIdBo3NbWZqIqOxTJeUE3gqW0+jviNxCGe8YVutHuNMjGax+uk7b0X/UyIMvli6NSn
t2DMMTadKHPM1M39uenLo3dIx5CV1tgWdGCL4zQNxr09DZeiGYzbvE9gCnI86T1+gimuNZk5myqt
d12pFT5t3/w4d9LE4ozE2t5ukpegl3DQS3GvSerEdm2Qvmj/5DyqaUDmNv0tod8hE8wQjltPbQpW
vnPb3SSj9k6auem7TlCdvGrw8F0xp0NldtPeYefsOy862Po87GGXmlNGFiADV6ptyNnNtlpSg15j
7QQO4ERnYyTEtdV/VJo+H+eQeGFduwqHwDrRoPWuccCtThNv6hNCTUSZLsIry+zjjYSJ2A4WnQUt
wGG2E6A3yeBZ91ZFN9Ub8tYPrOxdYYDVygK6S3cO0iE+RkVPshCLqDO2v7rXWld5AFnsepclc80b
SWAgVJ6DgD2z021sJ49pXO1jjizU+xhujAkyfsDj+9jSfFFL8TBZ80xDtOBhiwK5wdp2w9fIdp4e
Bzvc/8dNZc/TfUIw1zZH5w6toLP70UjjCYniGxnYtivnl2I2te3AJkedu9SHJFj36dhvkgD2xszp
XFizGPZuT6pVlfSbpxGDxzPtyx9W0GWnpl7KjSM6v5BJhqVvg3lKraE0YB04L5cRd5a6rtx7V88L
PzfWnz+bdM8syu2TVlNjsmUH1sHBWgX4YJWFsLf0aZnuDKk8x2P6qkd2Qzat+SjC9CoOLOvGDOUL
zkDlORupZLX0nAYRlm95iQyqIZGMqCgsvYmqIOU35spl4J6ZLQ9U6uYT1pUc3MBSa7rk2lem/1+U
2dYhb/7QAxVskyRi3aEPy0YnJ3IbZCknGn6peJtUYjtie3trxXF9g4XcIWmKd9vGaLKUZcJ8wm+n
Zxp6u87GmbA0E9zhmkaeAKJ2mm51V5GM563jLS/FVFR3Luija5S6346Ee+iL90ZDNj4shYvLv5N/
M4JgWwqQ6Vpq5TcCA8B/3H1fW9VNmHfogr1pulSxkfsZdr3X7oytTS0jMumxAyQMzxEk/Ob9XUeG
8YOd0pioSZ3CYO8BNzJt5aQpR4RiuK09wttk7f4YB5jYEmV0lbyEI+G3EjO9XbGlS56c0AE7G4Ka
4hOJC9jQ5q63y5o4xqaJwNzY1OgFVdoPULDxMQnMuzJz9kQP9zcCotBPsqbEo6Uqr0VjkTnev+oz
V37jl+5G5l3F0b+L9BhTU3LwNgXAwCacYE9wDDf9kMLzFlQhuGowIrVr93uIlPyFDO7g1m4MSD0L
YqwKxmOfaB3ZzKQfilwzgcgdby+WZJ+72HEukSzfE2e071xLe155cOSK/XPp7lqTbHNMdOWWPuOw
17v+dxJ7/V7TTexk1lRup6gZPFi8HfPUns/gTW9ZbDyG8aSdJY0oFCnpUzN/VENw1yPvecbK4S13
+3OFHfV2oQd8leIsjWqb3DXTYdPmuctIu9SrPJkZNk7meKiSza0X7zOp6pshz6M9ygbvFDp0qMIQ
RqqMu5hC2pKSM+E1D552smzrZ1ji517DjIPShfcxOe+APDJ6TOaUKuIcXyY9rQ9Fw78i0W7yCGBn
soItmV/D2W7pIsV18RZE5FaNrB+vqhQPOrC/nB4EqPAQVNRtmoRuO4L0Furrqc96C6g3nw7CKL07
Sfyxjp3L3m1oajqDo197NdEPpdbJg1zEuHPp0J1C+PCtjGySjuYivB01z75JS/FuGvrWGIT5PBrl
xJzbuF9iXLoaWzgXm2MoHMe9KI3hikJGAP5lOgdG6ormn+ZtCRP+bc7z97xPjZfZOOtD4b3g2HBh
YvQdvAfma24hwtP2ORw8MKVO79trvLV2VSq/R/aM9kEb36r2iqxhD1fqqvRJZk9vTPzDPgcSF1uR
SOJhPyeusbPrRj82LWNi33cmc4DO2KaEzUPLtPm9l2UNJbbvZq07D+kIoJ+tztcmZY99UjNSRzY6
frst5LHpen3DOqskMTZZdp5kWKeAZm3ycm6OmdWW58a0klOZw1r36XylB5k8crpDTowfIrugCwzO
9USMYmesoAJw2yXNQiCoAfvtujwMY4PDqIPmiPjJsLf1S9fdTm0Vnm0jvmrmsjxVKfqGHoZhIGYD
k2HRsrao2ofWC85wj8F1GSBAiVKc66kLiOuhiK5EDfedIFPG2iD7VS81swINf4d+fKhzjuwqbKdL
qPePXas5Tw0t8qyjGlkYtb6XXXjQCFq9zpP3zNILdMTzzwYoZFd4QbeLOrqssUxupgXPw65tKr4P
gmY6v2W/GSQNPPYzkQ9h/j7CMO8J8/arMZS+SE39Ns449suqIZ13nvQ9e9oiU/ub9EIapzU21Dur
08ITilGspCRZZqXs7wYo/kgm4zUQqHEMRtpxbQNjaMtabprBjK6FU/7qG3LZy8nYi6iDE7JtCiWr
H5ylaa9jGTVnG4dlVysfybJYpxGpTlF0MS5JXhh7va6x20aV+0bLDiwxnDR0LU6KuJhph00eN+s+
9wYD+3iL5qo5RAsWrK73rXAuWmSPd3ZgfydErMfX4kiaaQvSn7QPBmblU9e5Z4mdUM3i55qIj87O
CuLw5t+4FNOzQEG/KUJiPWw3tnwv7kKUcznmJ0aFv28AGWFg9Y61aXefM9Wa7DHchUl/z5wVQ3a2
oi9cwFrbDjN0TSmxOFo0bwYrNPaZK15wRWw3Gknjx5x0X990U2czDXpHQHTmD9Ya4JaV4RFrume7
7eODZRIjpTXxEa+9+OAk413E3G1TNAu+ilgaLR3nfMc3Eqb2lPRXZiCbN7eueIdtNST1XWUXOysc
Hzwzrk8pNbY+KRFV2cHWM4gvd1Z+jRk2uSMG5U6CZhtMM4hzH6YLgsKXCDVL2jvVSQ45Y2e1XFKj
2OgxHm5lDB0cTtM9lrh+b8XGCZNi66ShJyHqC7mKxiS8GcsW6SYAUZTh8lww5Ab4c16nZEZu4rki
A7pz7dtODj2jnVgOrLrwxtUseMBIc/etXErYDkaUNh1e8yaxT2oyxPfF/mlCFtpVj23cV+sqAKQg
BEIYF+/aTUcIOjI8Do1ZPbpTEPoxViz7Osoe0hwgh9evMgESLuinYO1jriZCS7MzRmz+Cnsmrnyd
lCEhmq6TCK+lQJj1purwEtTH/D0p0YM3WpFd0+yuT0OhF1tXi9NrjBp2BWsiskjmaidFPe/wbbWO
/UR0ocB0CIiHj5oy57GxJJbb5Yy/KqPlzpmDHRmj5XixvNm4bUBk1Isxbuh8rWqz5BUav0DbYYCV
46aice5yOY6E3p3K0Cv9GZnQpmayvceaemGKUWfMKr2TZjHx7WPm1Fpj+TImxX3KOSprzY4PKOSP
NEpvYE9Hn3cmakYfdnKWBcaj74PJDMthHQDIru8Se/rtSoRwJMen26xLP2yUDSfbqoaNW1WcKmmk
EbqHIRhI3rIlhCE+eB7OVgz3qP21/CrzQANJlfOxWjNvy8ogCK2sI1rRyHd2jJj1NguTtySVIdyt
JGZ0vQyw63Zt9pLQ7LtrF5L0ugXr4q5OEQmE+K+U43gUjWFvTTNE714UT0ZVvHkNM+By8I4hE8at
OXGtD+YpOtvT9JjrYjiUnS4PWWABUjNd6SYWLCht3GPex09LC2Qap025d1wBEu7BJbqPlWgJRa8W
rqJpnzOAC7weBc6qrqYNhyyZX1HGGbdBR/8ma4MRQp3DsoGWM0ZruMrT9Kaaq9c48gSHHyCSLKz4
jBXItzanbTrYc3lOykDsZTuRXbcE7NA4fes9MPnBI0E9Rbi1H6S4cUwNkShwNXu8dAmjScIre0rP
hWnXuIQ4Pw3ZDGgZisAvQ5i2Is40IN9gZFylWzwPJZHmhBWsC+5YzvTTuvwRPyG2+GDgz4cl6UAK
GX2H4WN2KnZ35m2c2pbXHYtPP2ptflxey2MvYu9aHznV4lyHgUHLum9ql0YbhDNRtrA4ZZRbCN9k
60eNPLZtVRxtw4u2sUsUZlrBX6eGuEmNuLyhvX4lXGYrdhzoewMLMOq5zgccjR/odbkzxxCuKeia
ozh4RhseopThvuO6jY92/V0480e7nDrWncelnbybaiCBrixINawD7VRNaXtspsTa9q41AW1Ngn04
j+e5QntFrSMD0gK1NJfgZgqGd1au/IdsCK4W2b1KdxCnynS6+6a8L2JyMIqouwsYjw42pZxtXbFd
KFodemtrLZmHqTr2PJ3gXCRlI9vrTWps9XDytnG7/JLJYmynekqYirMIS2Z5nZma8SRCYbFHluwQ
u1WNewGgZ2gUwOWEujgmlqGZBJTuQkx3JEy2zFtCG25xX7GvzdEl+7AISLNzCw1htAuAhm9/u6MJ
ik1om+MVjyk6mY4ZllxtPsI5FMatToCA5k1b1NnBS4R2pderFPYOT3LDYrZTYp3ie8s1/Y0DleP0
lhVBd+i9DIaGdPEdTRsULrNsfBRKum+sQ+DUmPo1LM0zQCA2qujfhjk9LnNzP+fdfM6z0afV1D6J
GUzd6nw38pwb1h2HpCvkfTfpF4zk1nrOSzox6dJxej31oEnMiXIuqpGRbb0krV/LYFMZIFIMlwt8
ltPvynbk+tKYwxHbZfTY0XjSFvlg5OQZoCca6Dz3+ljeV5i5Gm3n7colx0+d4eBkWJbf9BBrS6GB
EMyjn5ti2qcVRSrXhvo3xvg0E2PCcvgmTse3rNPal1ouFAyKH52mxY92Fr8FyZCfwyB6VyNWkiES
bgt3ZwCM7MtFex4oxCyGaB6jlOuL1Vg3qbnom6jvhgMXOfPEZYUp+4MVdtlLZFnRFts5NK38tmaG
Qg3zA7Ik8w4T69Ev2yA8IFQq8AHQMSQQZXuUnmE8EZu7YSGiHz2Ng5qx+tZcf+2kWTqrZjs+ecnY
HazIrU/xfACKbnfhaOD+E3QOAgqmc/X/sHce241j6ZZ+lbvuHLVgzsEBBj0hQC+JlAm5CVZYeO/x
9P2BUd2ZnVU3b/e8J8pQhiJCpMhj9r/3txPAV6kR/rIXNV+zzD7oFi7piSMgZpdc9tVHouFX70CS
FFYa7pwpW83x5Zn+q1+JaPR7GcktMOd6I5B4j4lBX6o7mYgYrR492FtBncuxXpNJNFxC99rnEe7r
Nl7SczxZhLVSlwgQDL77oiw17Or9c+mOfP9Nqh+HvDlIk+pCGucCRMQEssGMPTQbJdSnDOpBOE+z
505CfOuHEDTesZIjxWvgiIWBqkk+dbkQ81jL1AKO+K3ynVJz7/XyhzN1+4lwqde0cJYj3f2IcBjv
HfQZj8MeVjx2t2ubG0/6ChOzem4znGzGa/3piKUEydBA8GdQS+q6vMtzTT5FUQQCQH+Lhs76DLX3
IND6c2zJEwDP4Ii9ITwnTnbiwYwX2CxHhNxmLxKHxELMOs8urkH91xBjcv2RVBIEzFgND6MxHJNs
RM21nPS56Ou9uzDsamU10YDHa7ZcxVprbJ9k3CBmOtChkiJS2wXjn1eKgsVCL17b9HGyceAm0v5u
WtF4GjRVXIQoUSPHl5imjosYjyEa+h3JCM+k0R5e4UTnuj1ztbm1LNprEQA5tG3uOMEe4RwVq1D8
I0kGHi8AnhaOBGG0kMKWWONsXfRzuCtAIHnVMNK9QnPDTlb0W94Ui2Gh1zsfVU6WrhQbBP0OdriW
7+qmSZnvU5iDu8cDeYZ9Mo+upTY/lRa3carZHnpah1+ZMi9H9mdYn873QZYuZUyG+1wJFIIJbcIR
19HGwWcYxFWQnJNdm9tHracuS3OC+jmSxBo43N2PYfrW0skGZ8Cgyg2d4RF9xCunMt2Oy5QfJ856
yPoUNZazdYCT72sMCE6zMeMosnLywXW+d0bzw0Q1h8hJyzXpzDdbVQcnbV5r+X0YQJiicDj+oOu/
7JSIuLHKH87ajxJN7lHZKUSuqqZlYORg2xbZI7n+Z3vp1J7T13TMZvHAUScE1ZdGBzeKaKQbyvYu
gBzjZSVcvaCmq3LQTJfIg3GSDMPRgsEOBEPSHKAsNo4qOB+xVyQms4i2aKHcxDbmKo09ZzauU25R
qKoVXx3N3ERLGu5jOBLsODPHYZbkmwGum5g9Zg0W4oz9yMbkXYdq3CeherhBk4bGm3od63mCbJxm
T9pikcN2p5OxftB/TDHSYJ7OhxscqYvls46EsuuC4FOrGf/Rq7FPIBaQq66YITYorhpfpBUJlX/Y
AOfc0b2mpmurHfQLJxBrN4qGTFsroED3Gi3BrQbiEnuY3bF9KbyDK87E3MQJuPLF7i99yKmaKBAc
cndGNoq3k1WOpA/D8TSB9nR42tBuaXlWTXTlWuE3tdT2Vk7DZOjKnZ7YD5j9yLEs9SOuNS68TOo3
Wh6W29v3mQ72wuOV3LGzLiN5w/Pvll9UX94nFEh4U2372eBMB47ULK6liVUXQ7wf6mT6vt/wYfbK
zEjmZdznc3qsVy/E7UPIcT0tlQ5THHFwHNN2m4f0KYGjkUP6VjbZj6osY9ai8I6EWHcqYq6Olsx+
AZheiFf1LddiQJFpU3R+1BHOYpq8H6f6O+EVdlEcHlp6lzTuxxK8/zbnLUocShHgfAaho9YPhLSI
Ikaz6d8QeLrmtBsksB4c1P/ySCL5AgNg/uJrKzBDyDLdB/1wd8PRzRPAgjIav3WR2+xCM31WnINw
pROlnOd1LiHKo1g970U+cmkYuBEaBj/pIn0q5iYghFNQW7fmf3v7hDpY7jBXNCsH7Q63u7XnqGtB
+DoV8zblkrWZzBR6H9CTnVa438i7/CjFsu8q9bIk2U+MOju9xH1SLwwy2CXJ+LjHeYXTGBYOARNC
Gc3uw8mk3piWk/lTRoiUletzCsz27aRd28kxjis2kaowA+Em106zjkEtCKcW2Y0fRE1czSLp2ev6
auOHKepMV165bIGlvL/5DG/+YEHbbzn2kWckFZlfau8PrKmvYGHNL7SfEGlN1QF8bXRUNb3yYVUC
EqnmL25mWf5tRrLQV3km382/9XBnxLP+oDl9+uGUnZ9onD6karUTgamXSJvMna4pC6zQ/GqOk73V
404jpCLpuMOilWpY12QfivfZNiNuj7gJsFlYKSo3itUMOYbxCXcZ2/FERBylzatwa8gp31Iba20o
ob+x2ej6qE9zi0uJq+bT79cl+HNWUMslD2J/EfFw38yK/pQfsnulhuVJmyFOY/L8Cgd+RLlwaeIq
7IuT66v3M/016bMv3G72ATuyChPdB6IICHf9/tu2A8eaBh1zHWEdKpoGTkTfL5FJ2EO0/IxJEKh1
M/Ys4KaH8ZaYF2iIOxsOpv2dY4prW7i2W8OPNQFfXzyhOP5GOGrC/eqY1aceD7x5i/OQcgC2n6f2
uoTTJ+NolgISQDvkhnetqN7IO0cPuUEZgxaAiU/oDu3XS7X5pdHbZ6EI/kKABCjzVDm9n5sTrp2I
KxFakN33vm70zabO3S9pQ+2Q5nyJVvaMwl01Wkl6kGvOfwqqEbCj5uUTfde1dWS60Z/yyOQptguB
SNczEeo58S4oZDW2+gJFmyGzZ3dxu3Huxo7rYG3MEFPn8pFOCsOD4BvmvjRz+NLtpG9gEEf0nqDd
RSnqe/iUmsTiekoXqTlOH4RGlRdb+Bw/h8hPHF9I7rhsO6E1Ln5kAaMHM/DPhldFb2NFw+e27acf
N9RdcaiiDpB1g2RA7N8LKIetZis/NouAxSzdPVBl37C7kbhF5vVRKA43lt6Nqqcn4tTX1YSKZmoH
Gms9Cvx2doIvm9wgAZ+65ppkuT/ySGu35s0lk5sjl3ykL/QBT7MTLpWuCyJfvXMgDv0J0/ON04eZ
BcjkJMH/Alfe31CRWTB/MJngipE4MamjkPdGoCdnZijhti31mpPSKE5uVee7ZdbvBhIPE+dJNLye
Ei8LPtVaWp3XHKsnJQg9TNNbbrjDznLm12r9Y787bmt+Oq32yAkBnEEWXHTWn9t2d/sAwKWHBECC
PpHOtdaj82RGPL6gbDeNAGJGluYZfg5LbGBxIC4pVhlEuGWtq7mrUKTiZlRRMKFev9sa+w1tWAtv
7SK/4Fqo6bXg0Ff24YOu81e44akS/aXqlnRvp7zR03L+6owVIXPmaF3RcGled+m1nff2qzH7OsS4
ulU7md5Uau8MMPHkFfnr9IhlzLN5YgkIQTji4FtxnEGedXAoFi3dsCs6e9gkuXpivxq3TVc/uWUi
dlxKl5PUe4YABj69hQCoS7SFCtThzVT5V2jmkxfPKwgs4/ibm6bghmx9I8PCCW8LuQPSdcFQzSFQ
oHE8hTlhEDZUEFibEXazaVj73hhfpWTPYDmHIBqk6PFuCuwlA16TV7XYZo6TwAhKQj9zcRHTFTV4
0dq8kxnmr1qA7QE5QGLX2t/2bQSs/qi1Xy1dexHxdInWVwochHMY2ofaEE8tPhzQlSrwqo72WZs1
gADcjDszm/ZBspt0m+FkZe+FVb/OQ0K8LaEtppvOForQWegRhaSNeLIoi2IiQb1mbk93/CQ7jADj
SziMF062j9zWHN+RTbPNXRABIi5+SYMFgrsy+EshPbXQo8w7qe7B4FBJek/W9NC9pfTuHJeWtoti
pN7bDodiK/SfLRXR26mkMpSVLtjHsKApRAueG66AYMHb5oIi2gBdZ012DlSwAE3Iquk09hOh55pV
cBXmLEVaL32pE633iih6ZJ0IkBWRMSSTbcyXRgXBODdCGnabMcCGhlu0U84G8Ta/ljmBLs3W9g2V
73uZttkhNGLlodiRrta0XZ9L/ag77a4IqT7Vcucjhmxy1A0OMWq+DIxEzk3soCbguOnj8dKFmAA4
mGRN/zVIim86P2LaaLAASoP+TvwboDaH+rOwzU+NgKnVyTMRQm2jJ98KAwtLOXe4BRxtPE4kQnCM
GICquVl7RbYG3p5Kczxy4zHYJcnx6sNO4LHbsj8WvpvCdw5mNdD/Y726o5gPRv9DN7RDa5jB0aK9
A5uyV7iGvCYJT16n0mZv5CT+wjp5UQxsD+3cHwhHUi8pfwZlAFJUhESLjLWlMutgev5qyiB7dwvk
lTY/mm2Ufrp7QjP0y3KCPIyiELvFkj9duDPbpCVD2M0b1PvgHIMt3NjL5HjYRo8EU8stDyDc6TYC
mZCANBygTgxAgRy4qtiIiaKCQNivvAg8sSAIRW1lcj/CGBAmvlwn84GbX+IRQpnZPel0xflaU3hz
GnPAE7SaoDrr4VeLA+s6Tvluu6nr63yyBlGXOJz3WUfQfQh6pEa9sXc0dPEGz49Y7kcmREbA0zmG
KE3PDcVtRyxYs4eToX3ok+EaqnZXpeYmd40fyPfy6vQK1nJ93y0GVQphBYQjRq7rW0T3LLsYXLBl
bpN7D8M9C1RycMpKelyl3/P+WGX6j6CBPRJaFLnHrosnSS8pvpTFPkAYYrXilKInfrbcO1TKBK6C
773M9DdBEBZq3mhNQ+OGwLVlCWxjpqAytgkKXzo2YEupuoNpqZ/D/bKdYvS/Jg8GogeCJnQ7YVgO
qXmrM0DbBYn4NJsXS1nkWkY8CvGUiHV+hfMH98dWpyRgYyBylbBabIA0mCucnUqzhoEyFobcOaRC
YzsiHroWMbpy6QGU0VrTQW0funlk3jgy7ioEme/1toZDh6gRyN7wbOvlu5psP7epTGcVVDWdwZyp
Ka1mjItmwaKhCYZNbZp/c8dm3ujrNyYrFw7/PN+ZJAQPcVvXXhyZPxz04Fo/axJkaBilL4DvjPNM
vNGqNe53Q0pVo8YhmW1OYZnBDtaQVKZUnPpgvwjrJ255bNJ6Vq8B+q0hZj+jD/QoMnxATWtsJXn7
iCIPL17yxxyhwLfi4Ztq5PPSwYVD5verKjkGF9uxckRTxkbojoBL+qNODtQBk3YqgfvZsw7RvS9c
nDIkXALYq4mEPyKsdjdRzU44fXzSmtD1Il4dVSpPDEYzj07ifSI0kGEGLt5Jrzx8lqkfKnOm0cj4
zujX8uxKWfRNQqNbzOmqJ0lOKOzGMJbE8/CYxDvhLJ91TPwd6EKH6DW92+V96ELoUZX4BiSh9p2R
bu4+5n2el8MH5h8Icx2O3CRzzwyCtT1VgwBAAVBkzvTUFARcy3jChrT+LSMcgl1dkq4TuJxIqiqk
oGNiadWjnRfXJOvcE/Mb2xfB/Kskq3uwCvueOr2CqhHGEdxVfcuExOmkpdjhvL6kY72hglMceux5
eTbchQXcJGulaRS8Wqu6GteQNoNm5hZ+CLKoQUjZVGO+DbXwozEfi65YvlT5fuEVJUaO1qNpGrs4
KSuvVexFMtfRetWo0xzu3uEbs3xm4hPcXROckP1eZHPvOW2P0WV6DvOEy71coQ9tzHQ3X18NrWIK
n5meBMrSjN2y1fXkpbeNN4fxUS469BVsoo5RRrznvoD2WXZYNLim8/rARGa1j5j6ozNjqvsR4yFg
HHutxzCoLQveSOkGft+pXRJO8dkWzSml0+mwqvhkpTHG9KHlJZz/F1A4C1n0TT6PJesDqW18Wde6
yi6BmtqdYfCycQRd2tzoNRz48Yn8XvTQVPNH8jD14ruV8Xadq+JL1dVMeQf3MxauuYvcepNHa0hz
AQjJskl3LFeLYuh4T+AGo7iDy9sptOjIrakTRusy2ZddRmGc5+PXQFI5MFsgvbIQnVOXQFCL9Z0I
XGpd+8gcxCuNtNb7AUKkDahWdcc/KLa3iMHvTxUXJ5uyOf+GTdXmOkXkyDbjLa1w88jfPhirxPDH
p/8X/y/Ht7+BGfu0uJnwb7GaG4t1oL3Z0yfumbPdQz5qnGeinB6pxBm3Ubf/Awl6+1WUwIe4/eqP
D3/5f7dPbxDR//JLhIA8idrT+60wUlYa4AQJcfJL5CbONjSWydPLDmfeHFCORJkMcOdkW0TNFzGK
H2EfNpc4iWldt1NISLVzppINdcTWi53AjuzZfJUYsJl2a1FosMVDVJ0cc0AQnBm79h1q4Tgkd7zy
9iyxJhFPziQ97IrLSB4YbKTwCxD+GxylTCqROSSj2o3o43PI7wM+pg7V6ECZkMNugs9PIzXce5H9
Ys2cvFJnmetbghd23e2lAPdjGl/B2vSU8BJcLtb8vJGwSoIyGrkTIr4bpzIwP2A4AH2z/WKyPikY
us5hoPZwXLg6mgeA69/MyjbI2nW+0TEEtRW60DzOPD0XkBUWmiHQkWHAUWTatEqvJ0o70F77/Jfe
uvnzaHx0xvwTcTWCOxl8CesOwrk1k0LrqlOZpsmmn/DVLI0JiNjZp1UvdsHIzX6cyh/LnMDlATXm
6u0rfmh06YWlYHayB44LgGsxXkaGSmGo9k954DmD9oSLyPJ5UF/Gxt5zS4/5Cp0+JjP+3iJQUPW3
MvXcIT+YjfNSaJHFW22cfUoNKCW2hou15B9OPz5POQcHXcaceHKy0GVFLZ8Iw7MT9dY+XhZ5sqxa
noaV3QkN4iXTjLXyihvdlAMzQS6CDTDNzm4CWJr1vXaqXdV7QU/rXND9oKM7YNzOX1i2lnYqpwQh
C1BZualV15zL6WIyq96waPbNNmOj8eOcivIZCtY2mvLHZe6fIyqBGK+bg98M1EVpxqRAHYArc+a8
3rbwe48J45Y0Rk4d3Wyfsgry3aGl5/m8dxtgsK5rHp3Izc6zW267NB8PYr3jDSW4rGroAi9s8EoQ
6KSCM8zNs1DLGxdF6FeusQ3dMTpUQXOqqhTP92Qcbo/faC4WZUm+PukPTMtP5jLb3LzzN5WmVzlZ
12TE9xa9igAXkKOT0w8YL+LDl089UGjPRH66/UWuvLNsHpM2IjlHtrbr0AyGqLEP+DZm+HZosa6C
PtSskIcOZEE+kfOto2E4DDBMLalTggML1M3LcxpLclgPSZGcyrzn3x3Q9GHOhcr2NBmcVK3xwuE8
jMeV23/q7jjkfTQRd0GhWtypI+XzFce3LJ02SXzvSOMNuEjhWW7wta2MOyux912mPpYie5+aAU/j
VB7UGHxYQRQwxU765wFUjr7o8LqjnFsNIzNhCSzPWY1UFLwbda/vlJUg7sfzR1pVMxN/9KiB5qRt
kAT8YPVIfy5l/VPP1b6JUtgpGBk2OqVlyZjtx1TET0XEZKtfsldFyd09HfZqw/VhremgVJS290ue
JgddC6KdVoroPulsqmTo+IbxdOqrUdyVk6sd+rhh4ti4SEK1xOMdXYze4Drz1Taz9K5Yvhb4i+Za
PU1IOSETxwpTx66do0fqTgZ/VGWJMoVvwWHywNwx8RmovTgZOkfWJ8pr16lDWbnfEtIHuLn6YmtA
BzuZ68uPyh7bd1ue9rBYWo/x8jkyod6HKeqWzokU9oGK6VpuH6LQZm5VJW9JRQ7ahaXi33DXi+rY
xfI5XFj9QOZIA7BQEuID7m2mDvO0zQiveMvsulxpZMjyzy4bDePH4MbTyeqn8fcHt1pQ/E10A7CD
9wWgo73BJMKxMAVl9K1nMKTBieuMEarHAYQm/Vvj6fahrzCoyBXZMjjB65RO9obcAcQjGfdba5h+
5HpJj6WL1bnuoSIe5jJdd5C084UZvhQ5B0WSEzDrEKxPdq8jO60flnJAIuyYLN7ybnD9XpeKr6XV
kl3NNvuzWayXnuaHGacF4ip/BgcAF6t1TQOs+st1nM4bY/EqmmkT89I4uLXFzHNo7h38TR9VxQSv
wmhWBNNbs06wSydN6bCDOBRo0XFwKv0ytLjfVS9OdGVqr/gV8yWIr5iMO2/SBPQllYodNfEtu+a0
tviA6KycoveR46Lzov0C4aRxkxBnG3bKBRQYB9DFaH5Ciyu8TA6hJ0aDXcV6H3sGxbqOGUuOTnxJ
RU17r5XtcWQUnMv6e5BRx8YtyqcAXsvUWs8QipYPrSzPrhqnn7kFfO46yiX6aHJm2jRvx0xwQPKM
DuAlpnavJiSSZJHjbkhQ8GciA0vEEBU+Wvxu9u6HNcoG0M2bikovK/RrCC2P29IofVFYvwKFGTUp
Q22TNA6An8Hkblhg2LLIovhGFILiioOfMCfxUXewqWdsgGG5FPezwiLaGIv7rFYLOBgg59OArVK1
106XT3Yd02LfhJRBOs7OyesvaFQMrrI1LZAvO5xxX2VyFVMcvRSNgYweSz9mqM87g5VN1clXmszD
swxwU3ad1e84ZVdHGWIqSUuq7PDIVYHe4i9uda6zNQ3buPZda/judM7IVgJBsYqqE90lvIuKJxuO
010A06KeDYLTsRHgFcDYNddVSALGIBTFz9GOVHUMHTRYc/7pWtldESb7Mh3FL5POXqfB8s3l3d6R
/DU8t7ckeE3DOLIU9nuBw+KZzBf3XDJNP2VI/59WHRZOuL4Kl/4cRpLETG9cG4lVe2oYKyrbvjP7
cj+XY30/RNZypdc42qdmhASM3Hbv2Ppjh10a+3Jb3Ic1/X9Ngpg6NDpIzaw3PlqTYHQMTPSk1jHF
7UPOnfCUvo1RV90XaVLd500Mq7FCXf39KUL+vu0EKF7OKrNYxqvTRe/RTMYrpxyCBdV8SpxA+pTx
4aeqY+qD6NDbq8bV6NHtvBWuxXpHqRgdSI2XBnZ37FT7rtSS3oVyfc4rlBvaEsVdnWpfZG+6W3SA
goq0X4ay1y1yfmUcNKxUMfyQAre0ZBzcB4ybOLLC3K5STK7ZcmojGTwM+AEsyhvjaE6vzvNop1iI
ZFF4TtljkHAnuOOFsW1H7JiENzgSmwItqSI0U7IYH7S8cLZOoGXen3KO/+xH/Q/Ce1ei6l37P/5T
/qUNlQmNkOQZTWKDpiI8SGzxz4HBPgro6OyAo9tmS4hnac37odMpDuncR56uXY82dUqFtQLTKTe3
xdyyi6/UsoJQCkcpzOzZHGc4WpLXoXU44OaZeYrTWDtgX8lzz7FzOuIr659RKCuLTK+EA+qDzjjY
U5ycZo7wOAYATXSZSwWq2xtnK8WHXxqmjpCgA3/s8LaYVfCRFdZ437p1cjR763LrEP7jg5MXLR3C
/Uto1My1BOekAQecPiubUs6+rbaVbjz1ika6v38ahfzX3KVjGeuzqRyLpxJU95+fxjEiELGYXXjo
RvWDbL/x0TfJAEId4hShGxuFY4jfl/dqbvH8AMXxkfGtJ9yOEjtIVh6B5FlPzF/bi4I8i2eBAIvI
ib8gdj/zxiWM06sXfW61Y+o2G/wl4XVKE9vnuW+3pW1/z4yG0hcjjh5NYohYLqLPrMnwFEGUejXi
qfBFSRk4S7TysH8GD8roj84012csodfOJKcn2hpuMRFNhRbz6gjm53//PEED/5d8qms5HAFNm5is
Un+hexdWD4UNX8ChNwOfUnbwSkFLZSKsPzsxZ46SMvFwHHXnQcfKGg27hNfAfrT6+Ig8/BAUrn4X
MaFQc9YcbgG2RBL7l6F0tznzRu+HrPLw4mzraZm/0H/9MAEq9YMUL6MW5B9akgzP2ijOeHj+/rHx
7/7bB2fzAG3swoZYf/9P4dtiJsVaDAu2d5iiR+ylyKe7sYR+HVUtEciwpOhF8INgeiV2YPJB8Wux
9s2pKZ0ZSg7BTVYdRCIzGokZtjI/HTZEpvQvjSvBuDQ5Ujcvq027lJhXmNheQkvBG/zfv0pl9KBM
q3uYe3iHmpl23weWSFufize7C6it3GP+mU6kco2HpWwLPwx1BXUuP+aCaVwx6a96l3zE5hB/4XQD
h5cEzEGo3nyC0lVt8CJhxBxnG4u69obqYz8TlUg3fRKDU+TO4ZUlxLyauclhzuyjbfkGsbSzGV0b
xwTUHRrOM5veCWt57411FtEKb0cPXGZZEAKylE0yBWdaF9+G1h5+Dgy7AtF9lv0843HHCmrKpw5e
0s9USUo9ZCeeK7T8fZVPQD64UPuaQZA0r7HzqX6AcD6VF6NZ5E+W1gPqJ1hDeyJQG4Pc7nonfEkC
kW17Q9oPxOxIXGi0agkE/JSQYRLt2Leb3QIZtxt37VK1H8TeMI63R9675HdHt7szE1IuYmA7Gpvq
vVAAu11MCnixxCmJZH4AQTzvqXnVDkNiKpxVFKpmHDMiUOUff/8qtP51JZJKGVLRg6HryvjrO4wB
T6xZZHJpFCFsqWNdtpA279Xwlg3mNV47BkXYUFhbLOYZGniJ5JeGFEvF3Pidsds268wx1s1vuUTn
Fczu9kpnTq7PkknvPPuLS7zDbEkK9KurfoEFqCB2evmMBtk2ztYqQSUA6v3A2IZpA3XUE/lyr3d8
ZeaM8pAzq/xvHva6TzE1CstiTfgjrhi4KUi92ZZQlqEbf1lYNFlrS2+q6EAt1CVOZ/NizhB17UyL
H0LZn/PChKoXFi+lCRBQDHr/wo3moo09F8ym7a+tIGM5KJPpjwzvtSCzV7HSwiZDZrkacH+H+YBz
cDVCLtNXg/TfxtJIAIZJ8oU3UeW7zMTSpn2wrehklhIQNvTYbAqYT6ta+pmZy10t9y3zL39hnPXf
PAU84H/zHNhCujZ5D9RHA87An9cfNegViWB6VwezGi5zFjr3fQOBPDffbdV1j0toR6c6pKlX4N0Q
cfU20oDeqHDa2UpHkMvd6iNLL91gPFNuiYs5N62XXIViUwM9cdhEzrJuhjc3/giwKVyHcfhWT7p+
MOuZnJsm9FcrUUDvbN5pbUJeZS4vnRVg32eMHZXZK2V32WWJmzct7GIvDtLk1GpN/+yqUxAU1UuP
IuTX+VQd+r68ZpU+XhpGyHdTOH86ejtgM813bTXjDpf2azsn8tKZQlxYL9/psNF9m1oJRjZx94R/
yLqDNfBg1r3kapgTDxnXdh7kjCUUchuPS3VpGdX43Wze37wlrNnHNuPKP+iTgz2kXp4qaTw5PcUK
fd08WVbn3FFJgGeYy2DlLjiO8UvumbWetRL8p9EVIOh6SZpiAZy4uOdOrxkVjHrMkuc8SmrD95rd
6V7UhQJoCYZUYophJXCgqwoSmGw1TEvYXyb8ZZTFDD/U7Opb0tTA95y68MY+C65ZblxQHLJ9MmR0
4To4idsibLYx1/etbuS1PzkK8x1tirvYTIurHvcHLKfY92Lu5QFgQy7nIUD1aEzOeLpbSlQRzWXk
BFujNsy96FKWglcOV5z/MhQ9LSL43H6TRoXytcxYuZbhQ1dWu18iTCgkIzn79QQcqwKSwpBwb2ho
/Ksz84pv897AsnWhjgjfHAlTB2POpubadW2y3t3aSlrbiUKkbTwbKaP1Ai+gwm0xx/oLOfPyMYum
2Btt/mQU2JzVF+cVp9jGUtz7cJjadxBwGPBUgfbl71cWw6QS5a9LizKVsA1HGMJ2xV+OyBHoyHge
lEb3CIL1GiK8QHahPgTiJjV04sfAJfqpqJLAn40221ZKALyJjM+hUCH0BIQ7LYErUbrudG3BIx1p
maNBN3JfJGCrQwOygJ710ThYlv3WUZM0VTOF9KVsL92sYd2rh3ZjRVn34Aaa50qn5IJ3naIU2jvj
vkcOpGQrDLBycYHrN2A47+gm5OsBFGtOOdADfWsJuOkiYxey0nu7xPwwyLEHo67LeylyxualYTAZ
Lr8yNkepdsr7Pooq3P28HmNpqAcz62qqj+J2F1F+Ae6X6HY+d2/5aKrrmMZbi7TZmtPbUY1Hf2L7
Xc3tEU6Uh9HyaprfkC8GwIZMy8tkt3CIeFCccNlJxvEAPAT/iZ34Iwvydhz4V0ITIqueU5Nn2eG1
KxIsN1zBGM3NR7gX0r/l4KU6WzayXhZUyyFHsdlk9ui+EqO9T+caOoV4LBagCxy8LUCTLnHATtUH
4vMRyQRq0wUxbGpzC4sWWo7mGJPu8GF6hlZx2CDoBV97xOZRqrNdhPoOG/tqaludEJir8bvIl4Tk
zWlRTu4PKwM/Scvl4Dpp/RDjB1nAVmxFSBgPl2QSJvl3N8UY4CZ02zeBeTYVWcXbK/b/dyCtl1TO
1P81xwcAbvmf//GzYHn/Df75/Qf+Se9x9H9g73F13YT2sLJ2uJz8Qe+BjWDyu7Z01rM7x4d/0nuE
8Q+iAJSsWNzr+Y+0/qD3OP9ArdRZFyzTNpThOP8v9B7BX/R/rDPKdQ3HlFKBCjLwb/7lDhmMWjig
MskjLZ2+csR8CaiN2wwSHTwP5TeLCunE+eYMxlPlgo/IXKghXLnfa9cpdpJiBvDZYbBtxHCE/7+p
Gn7ftZJllzrDNStRFYxxoiYTleNQkNmUbvNYGTYE/AHquTFCWlkCpvGUyWNzi9zjkjyUHYUpc4ZX
WeofaYrzShUOV4CXotxn8xIdcmOtOGrNk9H25vZPP73r7+Pbn9UJ8988JabOc86zAonJ/uupjkxN
ExijK46Lpog/mkSZw0x7IA8770tN29uFiXu/rThhLBaGdTSCJf3UODr5BNV9XLbLoatYgnqaO5Yk
vHMrnYRV4m5MCAQ7RlfI2679jkBQHf/+e6fq7q8bhwO8xWHLkDaNWfYNCfXn81gQmdBIevLKAX2d
OV10XmUxZp9sDKadi2y2GJdifCtApjLkqClCUfV4FI3zVv5P9s6jx21u3dJ/pdFzXjCHQU8oUbFy
crkmRLlsM+fMX9/P3vWdI9+CTwN33oAtkBIVSmLY+33XelaqTHutRVU8RyDSpwk9h1OhupiWA7QS
LMap5qcOsW04jIAyY24gVsnQaVpWboRREnh4Z+VnI0eEVoB00fT1PtGajuSK9leBbsyHu3Ju8oTL
VTWflzH6ZuorbmJkiPHsvupj9OzUPYBz/NDqCvoJy6CWpTTu3bsoJre4q4dhx9n9eb3CV7hiutCP
hRLiCXRXeju4pU2MtAZmPDphgk34o8Xd7sc2NkxS1BvX3BQ8bzPFt66itUHH4MTXbBg/dv9TjwlO
FIlcbhouxyiPuiBm/J6b9rdmmtmua5DY0se0lZea7uZm1JWPfsi4jDm9RdltOHBJF0BWj254yBme
OtVVg2DCn2IUF5bqHOm+P5XE8GzaGeRVz4soVUTXZDDvuSx94HpLfX0a906KehMn83u2PM0jarxs
Nt/d+KiReEBkZ3+H8xRJYm3STx2IcSq6c1a4uyhPv68r/ukwp4bXwqfvTNpnSdFdN+Zq7NSYUCVr
1cm+LN/XbAFlgICDXmuzHcb2tbZafsspqTfNMM/QWXRg/yT0tfG58LDtAoJBKJUiqUHfZ9xS3G82
GhaFUCMssBkAwz+6CJqEeyWg2U52gkYwwDifCqf/EbY9Iz0Kl/1q7mKQaIpNmEtB7WobAtLYQYG+
j1zqQAuSimJ8bkd85HlTvtSL+Ybc8YeTN5ioh1fHZZg89uXPLk3u9Zgui5Ykt23G+DYZxm9QNb6v
REwikvF7KjabVVmDCOG3ZYZnIhURuanmq5MIWaV+3ahry9BA3ydLWPpZi9S91ph81pBuVGTwlBZc
zN4mNJ+42WGY9rOeac447GO9v4qrdt9zWXbn6dhl7Yej31P9PQ1e8dxREQgidX5XNCtohuFEWS4Q
07rKBZhfrYs/kwGDwKih8O6Q00ZxUomHo1WUUL2reGOq5jc3c54El9pUiOesiSpH11SA+47IcyPB
hyTW2zGpHlK7e8eg9D3Oxz3shJ3FkeSX8fDWu0iEQPhVDhEZjJI7TYMxg5zWVxFhUZLkxGo/rRXz
cyf/QdvhN8LIt5bmXGka7woxjvC8OaE7Hf7C2btLRus15ffUUrRFYXLOGnggbfNMQe8EePPOsawP
pHjkUJrv5jLh7EaBgYv6waWgnnoK2uQIlC92vtxsg96EqcbQmFCREDnZWox78CO/So4830WRTTMs
fwZGsqOPhevORkdlqcSy6WvV+sYc+kmHMK5zqgcHg7CWQXxa+zzlrMGovM6NWwhPVDAV+mPj/eK4
d8mc3af2cuMZyqF2vC0ZPUTcop0KsClzusbMOnU3S5IZPpAnk+wB/diFwzFtY0LFwh+6VVxhW34k
7Q6z7jI/17mtb9eQmVc4qXef75v16za0q10P6ZUR8HueOVtxfC9dJQJe4jM51scwDwMjVQNtQXpk
Rt/Hplr8dZx/5eTlYkpHqa0YddBrd2Gt3YsHUs95zSbK/rP3Q+/Dh4hoOyK5DT8Jicly3TdcOVeR
CwTs6HSeaECMr+txUck3azQ0SIiHq3ydg8RjGthQZJ0UNfVV9M6VTrXAsVvICrHV7AY7fgon1Pjk
wR51nVNm3NNL7bQIR/l0S071sey1b4YVmGmbbzPHubGd6lvktaLx/koWTuqTUkF76l11SibWzKTX
hJIQkISgHNCbkia4dYj18+sBZz4Fj6euHWumhvFmWtb0OHku7SwubxtIfMi1jRcjwWSaawJoqU87
KjK3ed2+hPF8Zzu4xKPSedHQQ6dZ9zNORETcYPw0oOZUPSWEkgXEscJcObbyocVrHmqTMbfncg10
ma/Expsuok3rHJ5eG21jbwVsYVKvnRHyMeHCDJxhxLHX8fdsDPd24m3mqPhho3w4zW3KZIK2lIeS
FfPlLFjBY73TF+tW9A7B3BWokYenmcxeHykC5xeuPYvG35xpHwXVDd8gucrBbOc7hvU9o625RXL4
XivhtzYero0QnSfsjnI345AwTDshq+O6cJB967ql+GO7AKlYEEJ7i3ld6zjnFvcxtWbSbp3Xgs4e
4awwA97SOnlfCmxqtmW8WwxE0j7etYreIyFGiwj1uQyy1rmhecMEZWBXrHv7boVYg3k5sjdMLJAA
ZgdyE9o7U8RgqDSPnCSkfVgbPQYglfYSJZ1rG53BmY7Bz9VVn5oZVSF/A9ISdnil61pgZLh01Iqk
BS/fTnb1K6GQ5OcgyvyFfAvqevtI82ixkydXiHKOaz2BWIuwehwd2IEoc5071UTg6JnTz5VYWL/R
lz3o82cAuiQdK/SLNL3ZDI7zNNlcQSP3pPekYKq+SZPTriwDnAqflvNWuPbvuQ1BxWKXuN7hOrie
wuHb6pqicFrQzNdx8JiPYgbo9Fn/XXx1fcikTPwek2W9Rs3wc1U4iItYfQV8ggoLKRbdiG+RVjwS
2UM8bk+vrdJenVavd46Z+NBzfo7lCOyB0TaaGPIBPRojuXLHfPQNH/S6WekTT2H5bJcLBgywZn7T
VC8uUgeK3Tex3RyHxX5QyGVOa5w9SfbE8POkDPMTST+WT84opyYoJprndzzLXyPrWf51XB438DL8
IqesJd7WsJGMZt6jm9q/unRmn5+dl9pJ7kf+QtvsAhQnBze8sZlvK17LB4dhEYPyC0Fb9Gg/kFp5
+d0w/lhH9JpRNnR7QMbYxozAridnY2ENAD7gHPvZNjbEwBANBrSbU7226EFT1s9Tv3xfsdydBsoS
6AqA2+aLTvF9qTBFYDjoWwpa1drgqgAApxDj7nuIRGt0nTuXCG/wvv0Zh/sdpEM9UCqU9E0J8KjW
jZPWxklAfij0vbG+ykxyrQDn7FKdGQytRlrgqXaeitmn/jbtgYI96woG6llJ8m1suk/QWWw0Cx0/
40AvN1Mf8WWVZVIGoUXEMZiQK3x0R8Yl5GqX3q8kasOgBJK2Ye5OlNI0JVeLTgwPkcaTz3GIuxtr
NbmS6kNZwivRogSkVabsMw/Pal2awuM0dBsoL37eHWfikMAsdPj8WwM+KMihWac3r9YkFeaTemwc
5ZybVg+dRCHmMTK3BI8WlFMxYsdORl0sRxYSx+cBUsaedMUBQGkxckqzkTmEMYnOici1NZak2FYd
uXc9nYUTXK/6pLp44C6rcklbbOxYeKnlg5OS0cQnq50IkX8/wbjL23VmZESa7uUl5NKiriPmMOWu
GUzkgZPqkWKkcm039nG0Che5Q3rmmIBkiAXhWIF7w1iZHUbe6OIDyReSq/Ws35U02XaNwK7Po0gj
kYuZGjK/COtN5LrfZ5EIUcZGSBI5ZT4HKxtEEu1YtApldcdp9jQszSMdaJjmNWYsLh+Pwjw2pEv4
ZFo1X4t4efEyckm+Bc0l3k3eSb+ffpCpzVvoNWS6KlkDlxTJi68VKr9XM10lXeTANCRNvIhavwbp
cESdp55Db4h8+l7rDSZqZkyGVe+hRRyIiV/P7DKIMBUtvgVPqu2UhYxODHdlIJT6Gzy96U0cRnkw
T3oL08vzOCrXx4na5mZGsPTgREBk23TAaGsVjObwBQGrWNCziIg4OkbWvaVDadMLGCuR2egbhF2o
5AvNCBLUAEW1KNdV6DaM21Hxd1kqVHqQpMfqjfEITmLSeK6SuH3pC2VmlFgGVGB3CyVhGjAoNHBu
7zQa5UQ9Lt5O0Wprl2m8f2fN0dU0Wt+pL3ys7ZodC3wRXB7CEwTbnLbhMSlQ+JtKbT6gqzt5y4Aw
yCJ3yu44P5Q1l4q+gISF4CF/W7kgualBw6ce23MjzrOmOxpBE7X3hWm2Z11rAYlM7aMJveZ6WoVI
j3z0HZ4C7WxT6oiJLrrVZtS9emkdmeObx24M0/veQ80accgw1Ch/jP0V/XXvVJlcwDpkEudSYySG
vQXw35IgCVXIJtcchRNFPOYoPKJ72HYOBYB03lXJGD1Na/nbaDh/T8Qbk23QH70phHiAKq3JYB06
k7Nes4vgJQNizGQ8ilBLjIwxHfcMdcE5j5SyrfQBognFk5zA3AgPZFd7y61pj3fobUHqDtEPq6Js
VVf4E2YnPmchFK0ZjutW6C9uejioN4oxobGP6E8Oun1a1mZ5wuwFaLAcOVvm+gNB6+5TpHTlURmH
YlPphG81nX03L4KIldXrSOVdeAtTV7+qxc2omqSLWRj2gDIH1trrz4lj32UYCw7JMF93i1LfeV54
M6VafnCNvjtH8/QM8ECQarfhujp37rYsh/ShxVV6lQBPiSNa80xNHpYFDEraWrivavM1gWDAj5iN
u8ky3GM8R0A57UgPSnBcyCVfQ0YjNMxAbXUWpvN8rAKzaOuburFQXReRebRz/IyWcQdeQz0oAmeQ
eTkGjw6Sw/SkdRQeVtOmgE0on67TtYhyvdqDijglxN7u4iL82eNRftCIE03L0dkvsUmTQ7P4wrT1
+9jO2SHp9wo2nuNQZmdjVGG8sOcCOdzBan0GR3MiR9k4ImDrdk5cfgtXLXtwENBpYdudJ5yCjVrA
63PYIcaVWvtQROeIqozIq0WlCrp/urFm6iWuPd/Tz/B2IPIwxpuZdVBX5vGaVUP+6nQSzpVYOYfm
uR/dBclxTQToMPzCXRLfDjNpcIXxMnqMZOa1RSSxtPcte24Mee2kRejphhV4cYypa4wxJgsOLGMJ
nTpE8obXeyQFNAqUPju1RRnd04K4CQ0UFyiFSiYgMJ5W7Iilcq7dRfCRijQw15cVA+DOw3yzT9L8
RLWU0kvvzBQUUM4t/dkEZHYWyRjtvZUUxMKu9PtDfEF7ewHX5A5GvY/nkmxiZbllPJ3uSMV2jyF0
4GzwbpETjlyrcyWIHOQc2aqfpM9ULXRvn/SefWPZqKfMtlyQHoZIL+3ymbb9K01J9br91rRK8gQS
ZUt1f7gL497XZwaMOOXJVjeQSEe5GZSmFjSge4nUZmjXVi2D7CnbFgYNbeEE30Iw+Akiedmv09Cc
ZwK0HAvVTQ3um1rpro5cSmu2+bx4RX8YLfAHAxW4OU+9Q425Y9P25VWbPbd6SmM9hJzYT+FpIemw
r88FZJPTmndnHdr0PTVL38XbJzzgk8GsoPE8VM/cyKUkuaobLslKA6TGb8Xi3F5JUhfmUMGnTg/T
gm4+RVEQhCq1JKWFbrfJFWJuFwSzm4JOxSmPm9+loi1Bpyo6qkERyqeCWaITjh9EGyoDSZZYTOrZ
oKLQ5Biyj245qeGtniNHWt2lZ/zBsTb06W6as/Vkekzg+yItgtxylhOktG3sEInHDAM6gLhL3oBZ
fZkHSh0Enk2o1xJ9PdFHH/9ZzKomOaqjsBhZ6mkRN3JJJ7edeWA//bPeL3myVUFMYYYVXI22r+g7
slQyD2eEb9LEsefIYL5T4kDmgSGJBLgGzx2kq/rU2CQi6KmNYbICZyLvC+XQ5fKwzbU/iLrsjdM8
UTOZ5/zxXPkC8ubyhC+r+KEKXDptqm/aiDno5SmNw3gW0u369QU1V+UpcsPPRQ1jHtU3eAOXZ/+x
kbzTVWxkCcTY4lwQg6//+IHk1p6r1UyB4/Zzu7gJbb/XZ2dzeYMvLyAf+HLfZVWbOXKTngw0MVrk
RAhIwpxzAjQToi4UG2ATJEtMUuLhxsSzrE8iMCZtH5IIXAu5UD2TOm6cED8VxVPwF3LdFXfOcL4A
VuRVgJ+AyZtdFOPWHgeuoovymJfuk411YKOLPYDj6sOj5BNY1VKpAbt4daKtwQNRywQ/bGc4anr+
6PUrcPW52QtE0XLOOzT0M40FSgB1dUpN9W0u12M7Tj/josLOiXcoCq8HvSYIwQEZMQJeixdL55SB
lYi9CAMs43RrfDYzLKJtVj8mifM7rupbz2q2keHdVVr0blcZRMQxu6ES+xsHZjcmd82MJHIeoK3X
dkKsWfSKe5iwZcvdaIXxw+4UUpkUtffVVnkfhA8MBAMi6PoAE+gjKwqD2scMGEMZzI0Tubx7v1xD
r/sd2gyAPe2xnMznNJue4gY056C7MPzoIJQhscR5Pn2gmSZrmJmRrdffWvOXO1PJtdzxtlDHg14c
RyEKUtsp3cZx/8uEqRkb89mJs3OhRHtdi9508TfT0687Az6We3YsetudFfNu07Zn/JcO2HkGbKnk
Pzziiz1PswdYofAzUMelZd7q1vCCUd6IKabnzQu+kAer6jK/Ms19nyg/O9dU8RoksMnnR1dbn7Nq
nA+aWZLe5FVXfdsdaoUoF8ZuWRZmJ5g/0aHwlodagMvHEMIPerCsAYoYk1+M3wr3iG1cN5GRbxNb
CI1yw/SdEBslkdf+hGra9fLn2XDBp03rzj23DLagX4ID9qhDeA3x2Q7npI2ZMvzH/vXQN89Ltky/
SUInM9bLXONtUaYd5OWjNoQ3jTUdvNG77suG06Qhhuc3qps+QYRUfQdCF1akdLluLPAy/XjduBao
nYWYzrdx6kzKm8rH5DVX2YjgoYrMF9jrtZ5+m0MsvVGI3cmt0zNt9CLwJuBgFBHIxUA16dr1j8oo
+MgIR0ZOJHsjNZzNArp2NzW2BSCHUIhJb4CPhd5CpkKqiJbXZqhpQoD2J4KhtjCsYuHJXFfbmRUD
+UhMZGwynlDf/GyVad6s+ggSm0AlNPOxUtJyyDooNSlfYD2V1J8W5oLM1E/uSIjHg6ckEHJW96cz
5LemY/YbfQ6hcTYFO2N4T8I4MdVlFm0oKT65yKcDUh2ek8rZl/jMmJQdmUvYfjHy25mqB3KJqBFI
AeG2RhPKkb6eMVj+qpIdTJbHKvd+I3ppAjxTJw99im+sYPJCT3/rVMMGfDNDX8e7ZlJR3ej4FVZB
P01VE38Y9Xv9W5Vjq68KyN4dDumt1dmDr85oTjmlZMA8YR3Sf8Ll4ALXa85Ya9DHRdkrYpzjgBaF
QhEoW76CulQspKxvORe5nS6OtdoumLScUA7diP8h7jcgqhwtS20EWc/1Ff/2Ezs8ZxqbkEiv7aHA
E5LRVpTsmpwqQ7tycazKhIHQjEVXsLKS1N5UUGkoMVRbFOZwslfoHy2k2IJWAVczh6xGNSJ0F48n
nEd1UfQgj7hy51NJofh7R7nn3FVZvFtdAx/63M7bKus82rcwR9zsFWTAGhhFi928bR7DHOJda+a3
WbdSboJrPzs0qCaOK9uhYAfBvUJJ3YgvEnw+/S+ruGG2QlcrfBzN5a2zvI+Wegi/hvbm7qMWLz5c
BeLC5189fcg2yx4SHHDOVLqb0I6eRUOabhe+rD4GUWjn+1YwN6S7zsmAjkwNMUthyJBey9YZS0+R
bpYpPRpunGzx18Fk7MWf3zvJ1m0YqbcGXGrP2edNyIzZZD44GzZvSOJ2Z6l3gC6nYCQ7G39Et0eA
HAWNeuxopLV5wS6om/T8zN8jBI0C8Ig1KrezKNhjXkw35YAPqYq2hITYnH3xMXnKhx6nV1lefbSi
nq6Tn0D3o63O17DIMQiA1gCdAfvEPnhzXx9DffloOIJays6Kpr2MoDgRICKvm3/PeC9JJMYJX7Ww
EWnvKpS+CXtfVUqnqv07o2Swq2taB1RkNn0O/dxaSwBPOC8LJjMiRqRaIAtDMzKpwfpDYn1PNLrG
aYZFWs8DK1+pCKa1s/FAa6/EdGecQ2vFenYy7Uzceo2jVb9VihFDpGa+9x15KBzf7Qaf/s2Uw14r
YUUS4W3fplkxgJqCSAlxcsvRzrdvAwxiiJA28qcwn2iswbX22oIT1cIOEartrvCUB5fDEtIMEPhe
WPrL0NvPhkfaAR4C5VcLA4S6AZ2dwVJmLqLovoq5ecny2xyl6RZwnO630cYwav16GJrZn2snyAZA
PmUT1AOsc9IoPBVLKxGW7QZFp8cpITrIhv//l92QoO4ibfjPsptrkKzvX3KzPp/zj/JGU83/UhFw
ODiRNDQ8pvNv5Y2m2f+lWprmIN71NCIfeKd/KW+8/1JVVeh1SCS3TBt5zf/qGLfE/+d/m6RtCaWr
A4XXsgg/0v4nyhsdKc9/196oSDRszeAfwzD6aF+1N/VaZXoYLvEtk9j7UFSQ1KwqD6QxsmMq6hEQ
KeCC3DgXA4LDfEze3M7tTwRyaugQ4o3VUMxVy3GnrZBehvI3F29KX731XXf7B7NuUwBHZgfa3NJ3
GjYep4fXNTTOS2dV98Vk3XoxtRwGtrRosqX/sa55UDnkQ2DowPjdGt/jbP4o9ZIGQAE7OVvUe843
27KjnUJiIT1RrlSWvRLvacJL7UW3oibdK7tr1vVFwQhsLJx5qt/RVAWUEvatywGhDej14jaDOJzT
dIIFtI94Gu4R28JvG73m+ThsEmf5CYcBKTmDWLfFvrHSHlNNaLyLtzBJfZ9XNbsv+ioYPALHu7VN
rxBgnJUxBniBqMjPAaRi9DVJ2POSn82Al3/Mqx2paEwCtxpycorX1R4XrLchgiUozC6jy1LNe1w/
fmNl9kmNUZsD3kO+DSHdcvnLaZQNV7QW6siyd7gDEpS0hbsdpizQrQpKrb7cxfmupFl025TFVgdE
QvYQ88bE8B6VBJ/52nIZGIV5Vyn7zZrFlW+D4mcfCJALrCBs8lecNUgw9Pxdw9/m0wGNUL5YQCNq
QDXk0e+MtPvupVCk7dUg0mJQCQCuJqb2JC66ZpBqjrhs0x+hRDZgcEp+MmIZ6KE6b1o+PtirSccn
Rf5Rmgi33FFHELSu8QbBw20zkTKRuPnvNKMZMRcuERXLMe4984D2AdUk1FWnFjofB3xdnOvvMBYZ
3llQ09N4POYZ5iE1r8JDLhwTsT1TZmxGZhyE56DAxh+gWjgaXQ1Qd7HjSLkuVu+HFqUD5DPnjZxi
wLdxhKyaXruv3lB/SjeTUb8XvZluFdqUCk6Vm0Zrs61dr/aO7jeCuZMS1RNNoZR+ZE5YVY4BVo3r
Y1wMr2qSr0E7AzBwhfCX7tDWaOl89gQHIx7vqo9M6YtTWmItseOKFqJhLVf4HRgGxfq9V2XlNm5H
YOIxrWeM9GbTcfFIcMkofUzyV0F0SqeR8YZrfE4e4FKqNjPWxvywiMOJe3zy7a0Di3AXoTwgNhWK
Jce3o20tFMVg3JkOMs88Lm71zWNK6dcW9aPECjf4XYn1Np33oqXWyAkMbYpGqhI5z8nKTHJhVGcu
1i+nnK/BRvLa6ZQh0WKMPScTu/qYlXirtZIOb0qsndX7o1eLyV+1XSCrRsiFKbSeKLG/NpY7H52a
qn1LTWweoJi2UB8omrpBm3iaH6J6CdayAOWVH/jV0FrAItmrTUsvz1XfEhASFYWlBXIsZ+ANPt2f
fOOln/e6ds6mu76vjq3mCsm8A3w2UjdUdGEAY+aJDgZZEX6pVjpqgommrL6rumEGN5uk/mrj+LBV
gsIGEAkbSrnTMdXj19qLb9SKpIQYyvxmxDVPJ7RWgaViwHJLkuqxv4Mrq4KFqfFONUvy3LxiowwQ
/T3F67DDvUaVxh6GmWffDOFtA1BcSSmPdstxBpmTm+ZGU8d+p5vKO5Qiwm/id6tMbssCR6viUPyZ
QhBvaCDv02G5jp8RGCFZADeR9rik1YLhTr9vpq7aqXbi7vUY8v4yhIcWS+lU06kfjoOVt7dxqmen
3u5p+A/jgHwBHXgOAYFknaSyxPQ07uCOtfnei9Tz5S65RYcuQG9g0ornfD4mnvjHOiq3ltFLzT7q
KuMpW7HIyyVtMu5Wxf5pkHWexoa2l1G81Kzqk2WJcsu/k5mzFrCkFZm/e6DL66aBPrinIHeLOY2a
WUYHv4Pm6A/uFBE40R1tPaNDEIL+a2LzauVEvcU0DJtZd5QbygEClDBuEoomG09Evrq9zixILsqb
ribhd+VP2qyi9SZvyomY5k604y73af2skUo4QZucV+K+uIxOmAq3sTgTpitOigRNNqwHZN7kHCI/
NbLKvVmt9RB3uEkX2IuqYmgneVNjnD6ZEcJ5QH8kWmnZidE4+1WGpNu+s6PoWx8W9x0Nh22kzWB9
o2u3d72j4agAyqirF4c209HwiF/O0ppd20ePs12htZf3dY34NQlQOE79c5HPEVayrZt1yyEqEpo9
pHDPs/veU3LqU6Mhgc76XS2QXxTXTuGAdbfMeQiS7ETRUiCAVOemLAlPNw2lrA4y9dXRPzwiNg7O
Uu0iG9lA08fUpzSv/YytlUHBQ9HxgeWihrmWYW3VB42xOAelZRBMnhIUQaZMU4bzvTYrzriRwi90
ieAlqyc7mfeUMh5NtSCqoyJZxYE3YMc51C31Ksrs8cjB+aZqKlSn3j4mEwxONdfwZY36ppgAwRZo
19hPMg3ei9gDDJVKcw9rBw88pdf+35HMcunLfXo0tAii6HQUU1+ogYQiYc6kpiD6x/JbahOCmAsS
meV3c7lZ6XaeLqufS7jgdw5MI0lkkDdrv3RYX5k2pSu09I1Jki/1R43vZCJtbl9gKB7FryFjheWN
ESZW4Gj6a5kB9xe7wyqgx5GJuKuBzoBchZprRJJ5Ge4nd0niH3Eefyhz7C6bz2a22OXdhGDkyyrd
rrI4yJbz7BAzH8iHisa2aTvJ5rezZNU/W8jHWsXcmWMXI+NbzMPllZCfFNiXQNTJVzPE4SeXPl/m
8y3EJ5BLf7yNXB+K4ZmMc/bTf28il+TLfH6cy1tdtpH3VSECskWBgVykztuXB//jqnzgy2t+ftTP
t5OPf94hv7M//ow/FuVWoTsIpgKsjqu8BWj+5aX/2Pyvf8nfH//rpl9eWa46hQlw1h12Zs7AvDG6
+DwzUTxTYZyjXaMCq2vX9iAfCFGK2Z/bFFFC8bcSm8uHrOKZg4RDPrYenS4Hor9S9nZzytP+3xe7
miGe0tBMKLWw9zUvn7bG3Bs55UPq5IqeU2+RT5Xr8obwz/GAKB7/+Ki1hzoHMFJ3wLfN5lxO4o8w
V9R8HWgUlctoYI4jisPcLna2qIQv5QylDGJCu6Uyfosi5SS555U4h7til5OrcwJGBDXQv9blnYrY
8+XSl6dUE22jsWdYVI0lohBuWhDln0uiz77F04w4rJiLk3yRqqg8JCTi9UYwPZiGxdsX8l65+Me9
k2u8lhYDEkmJBxxDtFvVfLdlznncCUWIgtl6rFPQgK6nBHNGh3uM3/EPMQ8SlyV504ullMGwD90u
DfQl/0EI6slLMRTi6zpnZq37nTdQRGEWps36qaeuWbs1VK4KmJj4Loz+ZzEpVNDFazEx5eOLpbDb
9sjTjnaC+m3y7poidNFu8yeFmf0YNlO2K+UJQd4nvwbOvc6R510+ny6umCPZfP7lWyRrj/E5hefy
VLhEu4TwFD7pk4yUXmmIGkG9eso/m2DopDli5K/1jM5ZbfNupYfEOVBVaIwsLpL30HiY2xQaNrqY
nqpVkebzYV4IaAf/RIk3oa3so9jSgDfxY3lZf9MamYGBhI8gP1doJ/OxJ6EMIgSjN+P+c8N//7Ry
tRyGjxTxkj9XFSLyKs2IThfvMojrxiiWEDTzp8n1bF1Y1IpDXWVLbmAvR4xbELawYJmergcVJH9O
//VEwHZ9knh19oXfdVwUn7+v/CU6+dL//YchK/4XkXiMx712a8VgfszGATIoUX3uGDaIS+lC8ZXJ
X0bu1pE6GhuL6UVIUof8a+Rj8mYRP/llVT76uUOLH/tvq3Jjucn/+6X6cpwZewBKZTeT+5r8MHK1
qIQT4rIulz7vXGnq+mqEXl2+fKQMJNus1ufG8m2Za3Iky0U6Cxxqn4vy+JYfjpHfvw5AEuR4o8tH
jgg43syMExVveMKNyvEjjg0yeJHxy8OEsgnKyAhXAE3+eu/FY3aouhh1vNz8czEU3xpFQsTdDJ/E
iUHuqXLpcnO5b1kLE8GSHtQklHw5B8m/HSkAl3y5iAXzX9/N56ev1/nWIkeyQoY+stxVy7pDGFUw
OKYGf7TNH678IGZ70rGCHeWX7Ylzlly6fPeX+0iTYGYeIe69bCzf/bJ6ea5cuvyMlwcur/fluUmJ
sl7pOIfx1cgT5+DEZFnKdXnk8Y1nPSIRHv/88GsNsi6B0IYBgZOo/E3/2C/X90hRyqPcXRNdxQgj
F+NhYCgj95S/L8qX+DxVzQSsH9w6J5CC4WwqbuS5RK7KJXnfZVXeZ4tR8P9oO7kxTd5Ja8ujfH/5
+Ua5g16OmdAVu/Hnzizv9fSSiI/LE+TS51Zy8ev6H6/6x1Zf3+DrszAmJZveftJWNQWBxn4sLyNy
ST73b/ddNpGP6nIUKBcvN/L3uKzKJfm8//iqtdQ2Xp4iN/zyVn+778urfnmnSJzwZzVohxhjthza
U0kwxmbdy2P9ckPLiIyaSVxPLnfKpct9K7oT5BFim6Y3WPzcUp5u5YtfNv3jEbkY4pH1NYPYRLlH
22vp/XPOk0fQH+ufi1/vlevyqfI4++cQgzU3JyQoZKtGSY/BcfOhdgH0FvMuJ5yZyVO/wyPjYbGm
+OZNz9lcGhu1G1Qa0gL9Sifhnrow7HQU+M911h3NxlARlNnL99IsD3ZDpLSuhd7dqFcNjLWRYKY6
QfNEfKiKUPmYJFQcbOsBXTGWX6iE5Jzl9dW6JCSxRX0KeKW4Wp2EciN1EkQIHTLlsWj2E+YJbSTY
T5HnuK9/8OfpZC0XHzgBjE4gN24x8aXJy6u8sF5uvMvV9o9Lrlz82+Zf7pOXbnnf5zv87Xmf7zBl
HmpQhFsIVeWQTty48ti9rHti3DdTOqcsJq+bYh3h/r/u/OvjX55uW6ShOLZDOHcvTmry6bC/SkCL
4jXHrOloxjb38oFFHoJ/X0xwF5JtUH1oCZIgDQQ0NTyA11OPKFsw2dMp/nDKq0Gp+aGrlyk1nUNS
vmZFbu6Srj1QsHNOk0pQAPOo0+j25ktXJ3daa1+5s3djlOM7ycb1m6sYgd4V1ndrsB7CWf2A/Gpt
xOkZkqoHiF5z6bevDl2qBL/CisB9O2ixulXQe26bDv15YyEyKtKeuiZ1Ruxuw7l9swGzQZhmZNgo
bs9b3EW5GhFojE80X7BnJWvfb6e4Wnegog5eCHGODOKzxnX2wCX+NbP1dUsjnuhAJXwhhuU79lEF
o22hby1DR9tO3smQ4MxEWgt/3BUV+BDziOfgHXbm2aBSsNyMoO8wAkCmLdWi2oW0+qGU5sFSs2QN
BtiZaYWU0aX0gzHklWb1U9G8W5NMHKbK/d6uld9olpeACPckqJFBJLn1QgQavFAKcyR0O3djnL4T
RxQdHOQaFAdwcYTfBru5d4t066ZQL3Obb3XMIdT8MLyyvxn+L3tnsty4smXZL8IzOHpMSRAkxU5U
L01gCoWEvofDAXx9LerdepaWZTXIeU5kQSlCwQZw93PO3mvPWDx9IqhtgNduFzmboqz+zh40Pg2n
U51MU0iRDFYTSkZb6/6Fuu/L9RHfwYn0iF6skULQvxYE4yBZxYdH/PWqr5qwtWivAS0IjagqkbUX
PZ2bYkPZRuccq1+L6Q0DpnWnZaMTlhPTTkVaaaYzRPC9gkSVJmkChWJm9PAaxLQthNUF5kDHU6vM
R1WDPAZCYmHRqsjl6p/9Bc4uEmZ/Y3n+YzYNcGb1Pr1mtnwjJW2LXFl7qn3YGosnnrSaAHnXQELP
ApUdpIhO1dJVIakhNLRRv5AxqB+qzl5gYAubIG9r6/ktriTyuZolN5BeWB5igrI/uqJXW0er3qV3
ruZ+ZoA69Li8NBrlwn0u8cdSfVJVWoUIq37cTVEX8XInms4VbSaJ4bAU4x9HES3kW/XdWGjOsTWx
kLlQb2+rP4ZYVj36TagpgD2ib5gLZJbwhxILVNmgCIw090wXtY3WpO8WQZAhQXJVK7tdebGGWFHn
MqvwRfe+mP3fEtXxphDOk4WddOmrvzhJkz+zqf/JmqmCWwV8pkKTHTi1CLjkxHmY6ZUzb1lbnTr4
SwqorxBHaLI5nqwmrFV8nDoQc8pmXyFtaSWNOt7O8jt20+o+h9PpCexnPSjNrINAWQ1ApbpkbTjq
0ZD6nwW/+omVIqeDIKFF6xb+slmuoF12m65t34rMtrAFdu5a61KKw2xvz1xsuUw+l8FpVjAd7/y6
yDZdZL3VoYFHcp07/YejGCVk81usXLyLg3F0lPFBEBYuSsKcV/5IBsLD3HxVrZ1cM73E7tBUUxhD
uodmo61Hs0N16nXDWjjq3XAdLhJ6xHOaIjjT3C8RJU44amV+cVBqp47Zbdwa0aGpu09zbBEU0Bv1
po7AGGqzsfZ7VgzsZxgdoMCPt1li0RDV0jSkEtFqKye1baIZ53hSXd02P9COnTauu0d+gBuhePVT
dsORUOGOy0/r8DIjl6RTuqsN+p4wEraWmV8Nr0D7mZ7Z/hybwBqndffobQWE3Mda74yvGNXtWL+q
KokCy0v0UBXRui94I4n4O6gMiDdRtug25xfDBmukSpwO87yZCH7AdSDvS7tE2sZCivaiRjZVJrDB
sB+IlrtWWoi+XNd+IY9RJ1HodSEI1yYpwCz7F4vzzsoAg4rnyzh4nZbTBEEGFaVEnxJx48mBlICl
OSCQoUmua7wJtTh5Mt1ZXTOdrUmLgP8RV5vO7EtYUZebN2E+cp5ZtWP3A8yPMJ0xgWKegm1ovO1o
5vhGhUWfdqn2Q9el7K+y2mM3J/basCQDTe7yuMaBVhiz2g58qHOr1ClqBqzPDJnDhqFN6jfdzRqQ
rDKk7beVnztQwoouaOyGXQ0Nf3GJyGsnixQrsLUDM1OjYxQU6/EPYKcvyEAAwMzrqEx3b8LN5YYC
vm4RIw9Fm88viU/mYjzbegN8ds7zg9TMO3P+bPsGugOcuKJJipPSNAk5LBv3DOVWtT066ymz0PKw
WLI0rFwAAutxRKuIXvDgxa69kvT7X1kfD0hIEdOTRripZoyt2BqQsmjNxnTzBzrzwVAS4KHzjgW5
6WdbUt4+MlGfM68W5AkzsUM2jlUsNk6GNt4vQ3bwO5Y3GTl/qJi3fUuz1k9PDMWJS8DIvGKsxyA0
ik8Gsss1fINzpGspQirUh3IUTKtwA9ipncDGtnhZQGLIE/QP5P0wC564HYk1f0b7hVmJNv3KR+25
NtNXvVfepvhE9DRtQJwV4ZRxsE5juUvnl5EomvWoXdubM504ius0m1sGc3kSmyHNI3PlGTNeWG7x
1vPxud6mN5P8YLrNDYpPCUFmqe2iQqztUjznEO+vcdR1K6M2IC2pvSx4hyoWl86fsoOAZbXSIIw0
R9wR/gMeULUndbNO8bEa2Ew5DYyQ2+s6iECCZ/pMxgMWzgpAMnEzs5OOLOMmire2xeHkQ0MmRAIR
Y76pjBRO8VBOmwiGJcaK9FEaRLTNJRESdasxw6z8eSW0Pt4YmsMhrW2fI3FPhNM5VyPyig+TMHck
8SOtLaPdmAkOa/2G+iO512YWlWHxhSzAZUsEqEwlai5ovE1+sLS3WeUuUWWKu74gVXNM+3eQXTf5
2PKEdes+7ZExVhXiLC4SI2Dv2lYGol7l2e8zSg0IEgelFWJTTBqopqksdumoXrw+2Qm3AqqZdROB
NPnCJrePgJ4z2Qcw4DszEJaYA3OauPgb7xNsjgPnJhxvgSma5SEzQzrDRaKhrov1s6tF0xk/W+jn
DJ+MjON+N3/SaYvAxCR/m2o5TqYbkQPJ5m6mIkz2NfBePqDxspS4W81HVBLeqk9tLZgGNtTCQW0K
tS5om+WOXYlJsGy5BVMCscr+bUR9EcR28+7Z495Hi77S8T76fvJDVOc7ShN9hRotPnbV8GDMph8m
9mjvptj7g+rsyS6jfIMgRof+4A0h6V4ck4T9mLivJfUP42ivRmnXOBtE8ccS4Jz24cYJ5j9JO3jW
Dppa1FHdZlWzBue85txy48ZBNQvqKk8e0rE/uPXi7t0oZmqfDPDDWJRbA5rkLFymvvDjb5yForw3
TBM/u5Iv3uz9dK0j1k2J+9UHBzIm82lEBpADz1s73jBvkUCqZEG+kEt8b9q9bzjt+ob15Ibq9oYr
MUBl4AziySFSCmQ+xQU1Ax5OoPYTH9WOcHMr1N4qZXBQr/36YCDPrgiRYTe0HlNWB5eY7ql7Lhcv
cGhTHfTuPie5JSxK9bVI6wdYw0iQ60KsBfKh0jrd/PzBAkQrI3stbCFqOxL9fG2T7EoQ2Rk+nkEw
1t69zQphKm+WVKptlbVdoCcaprlUh79t3lYgFj+zV/eILe98zkGcqootiWdDwBvJde8rDuG5jk8K
Vb456DtYF9a1XAJELwxCyeTVknfCSc94V7vzQL54MCWddiliEXYN8POkac4DBbTw9OqcE/5gDbfS
RBHXNnsfZYk5soe4DojWa7n6CXp0WrLB3T3pjg+ZC91HWFtrHIpAmlNDM7YnR8pRx6ICIMJYMsgc
42VuxV8Xww+m7YxiAftz2NhmuS7KbEvZ8NbWBNxKNAeF7hDaluN89m5YALG0+IIJf5IoCXwXksGs
yEuQzwrRwl2V3UvdvJ3QAWF4VfmJQ+DowlEnOqDNkT2jsgAXOh6MqXZWhBQXkqtQQZI5+0X5OEnv
y/ZswqY8H7dS0a16s/ibEkYaRFIwSSUoeTK5vgrr3OW28VJ07muPsocBqdgMsCTuFlLFkorQcG3o
VahP6JKiFh53hUIcUMdjP6DwLzFwTQtipyzVniskxmGPpyCq53Kje3TRK7G8OknXbvSpCBOPz9Kx
M66cug/ibl420YQH1eE80M0YTz2EafBVCCmFaKmZZ2UqtWrNotk2M5JMwhJdDTm4MgqxjV1/3jkA
5WQx4VlyJK4ii4OOMU3kYts6RIku0zZjfDXYb0INA8lmLNhyczRf0Bl12puIVQTkbCMOa5uknzQe
otXU9h4hUFANJCbpjaLbSQJhdtcBPVJ5M3DrNynaXprPhXfM9Vs+jxzs15JyKcN6s65Rpa2J+8M1
g4RtGTHvejARdmZq6yiqUdB0ikC3rB+DMkY9xjn4MmSBc0MYJKxkRU5oojvb2AhhghTlDByTbAoY
iQjTHfhIwej1BNazauId2819di3hbZCWOO25qUmHi0jpzQb3UiFzJkPe1NaOo6/dphuvGXpiG58c
HiqLyUmHOk3HNBpQnXPDcQWGImX1jyvMlIlvkrA0Fy96BtvDYNMCMK1tfZfclB4A4l1XP0yqf/HS
h8QaXrKBWEsZg3LNvXCsMgfzIsqB3llFuLX9mA+PvCzc7pgTyXzlhka+bdZ6sSaE5AU2MXGKsbwC
8nK2KMqqrYvh3RaYHmRHHJpYhLgIo0ROF3GYEZ1hBCrezG7yU/Berltt9rdNmn+nyvnD/H57e4r7
zJEfNl0udOLFc0cSgZ7Nw84e4q2PpWzlRVUXKPmGPD8cXWylfhjbwCHzlnzBn7bVcoCgMa/A9R4M
SpCVGWdYiGNITlFsIjHnI23sMaSuwAzcJ2dZu9iqpjELaAyjwesk24B8xm/5Rpiica559y7D0p31
Kb1NBMiAwBXaoxMuqtDvzEeA8cxgHaKcxHDrQRBB0hIr3gtTB+0/AdLBMbHBAFccPDH8G4z9v+Jh
Ew42nNr/v3j46Xv67P8rtO+ff/GPdNg3/8WKgVaNpciAJuPyy/6B9gnd+Zdj4vIl19AgO+PGrv9H
Omw6/wLlZ2F804lM1oE3/0c6bNj/gj9uI/HVdQ9hs+78T6TDtmX/N6Q5gmbbMjzfNSyekGn94kP/
C/Vbx0MAMqjW9zB4xp3Tj4/gOmOOcaA3gD2dIAtGnLWbh5KT9cpf5mMloaQtNvnB/BWDZrAZLTW7
CyHtHsoou/zsekpXTXcZiS5hoo9PPvlZwNSSa2PTlBjEsavBqybAtSK8v8AwrOdcAx6R60Z/tM3u
s9IlKkWgMTMo2NS4OIJbKBV3IrtJXRu0bl4RurJ/XarchsJSHfMG4WPU2lfUDGe7I/WyrlQEiglB
o9bCj5BkilT9QosmD4lNOBhyiAmqw52ofWU+nCOHGAfMkS7gFVAhSG0CVRM8U4hywxGNoGvES6lo
Nh5yYynkS6kTaUsuIy+s2mr4entQ4GvlWislswQop8I/nk7GVgc40UiQ51H/0eJYYlk6StdlcgFM
1XF5P9Ymp0TAInf1iC81LdryUCuNJ2DEHKdHyjhWbP3gZt6/H1lTa5x+v0+f1twXun7yXAsm+sz7
XNWpT2xGbPIqrP6IfH069JoJa3+iwjccX7vQNwJVYy7xPbXJtqrVQkcfqlhXDFOAQ5CkErRsG6+U
9b8fSoIK76lEc52VzjTmZJPaqfXkjpATa6ThK7sck9NINzOOKg20U9zQp0tH9l0vQqnKFwTb2qUx
6sfR/FP6k7uLiNsxVjRBlnOJ4e9Qlca2QR1u4O5rqUX5lDkcEC5olg0t1ryvA9OuzRjSikgOJIXj
eOPyXg/ox4+qct1jB+OboPSG2mhyqRtrAlj5PUFK35PIDzc9k12K01xSQwzMENedzvEWe9G97+ja
ycln+dijnNrOcUr32rWHR9qL1lXo59Hf08brnsk45Iv+EZu4hH4fGEToWaoeQZaxu6jMeR5Lb5VV
WvqmgyE4mDrdBLpc2dvS6E0AsfaW02q+TXU/P5H1/DKScPcnU2WLT96yrojsIBG31bRJIh1qlNTl
AY4RxVOsfbfso8qbmvPYCms1ckrf6Hpc3fmVtJ8Mxzz7TjacHV1hbemMR2rF+a/XlntU8dgCsaZQ
gjrJO403GCH+tsvBFuB4cR4SlWcfIhIkxIvae4RMTVY0guWwV/DgPXIB9kVGQAScF0J/o4o+S+7Z
H94S75sxj/7cNN+RNl3wBalnQGoIIenCk0pn9m8oQ0kjc4yLzaltpYMa206kZwX+b9Zr7hEUXdbW
hnFD/FLmpkdFDar296e+MraI/Ok6k1yBrU3Or24vXudcq0Gem1CTuj7fk5VCj77vx78lkLwmesgX
rJ+Th9KxHP1zf4tJjYXjb4sp9Y4J2UdrC2rYU+LIrZ3xXxe90DZttoxPHpSEO2c0nn3DOlkEWH+W
WtpyHLEWLLM6ctxbAItRTtbK42Y7tI3p3k0eeZdF4U+PNdbDR6ieOwmMinEjlgoCO6dHsI3LZoCm
QEeTv+Fi8N11Y3+r3cr16JbzFVYWDRZrUKcqTXGg/99v8Vnm21hPD2DBbnJYUup1OJzbxau1ze/D
eYYV0BAXZjC/PHRqLF5tkV8ivHFXomDz5xkEg5OrD6f1lpNqk+qpr4pzWvXx5ffRFCtsYAmWopx7
YpongunaEmsqSVhHGHb6a6nHgdfZ9tM8KXnf2f6LDYXG1Z3igZCT4soJblthC11bDoX9zQZ/wvlX
nOiCrmtT0i9EzoSzcDLTQ2Q8wb1VJNB6bli7kf3YEN6zmouo/U78rWzJJRhb1wgcrcHbV+TVqWpJ
p+bzo2Adx2TrAljc4bF8iS2tf9QqUR4k22VQRik4rKZJd41jXlDCpH8xiF68Qte+plAKZ1+48fyq
WZUNWLEAQXt7GNS4PIJOtsa+g6L/VnBVFYnIXy2C7g7uAnsE6pr3pnwoGDqX1wr3Ip1TJ67f5IYt
v3vTF3IZipQQXNEMP6PG/QRx9wKjZHxxiDMI9VSU2LcjOyRnmAFSrEXXSoDp8nuzJtnPdQNvbK37
bu5R1+vcwm3l0ebxiVAZJVGhDqCxF7fmQwGAmR6mtDpHBKFd1AJGhclVDEJBZM+uXVDZFzPnUjKx
hRWnj8SFySsTWYocolhahYnWjpxmZ9d1QfTDcMxbb7y38kbjNs/ka2drYZbW1Z2jyfR5AjG1tkDs
7Zs2TZ+NroVxrvOKfn9665jlGieCctmTxAFEy3G75d52OI3Ht8yl3+/dHlYjkvmm1F/gXCMTun35
/ZOqeD5ge5LNMOXjYQK8cPj9E4jseJ0jFAnKJJo2RMvgSq9YnvSudwIvJe4hNYwGLyCTw9Iv23ug
fjs373+EjuTRH2VDiUpTF9UJ2yBlaVoxQRceRv+FN4HrB6JlXGKlSyg3/fYde5Xa52m8Swpd7umv
3qLu2diVzSmnc6NjE1F7V0N2xhubd/clFo+rxiq7onYBpeR8i4UDkcWmsC0Jrl7lRt8eoLkQwZ7q
jypKs7XIIrFbMCYASCadqM7J5Tbb99gvtyIeoXuMudrZqvvDIrzAD9P8C+ok4Pa1fG3dPDuN1vRp
tf7ako1coylWiAMcd93Mj+lYdKExQu4xB+Jn8g5/qWXh8XIBmWdPS0bXbc7XSsMt0HfTFXMQTqeu
/aFhuZay0+E5UIH3gCK1gQgB0xj/mtO8LzogzqUr0nDQUEGSwdPuvMy11rbVv90sG3omqcJJlAxd
Z2pDlWJ4YpgXNH7zBasCj1VUvWgDXiTuGvjUtEJjTOGp/2K2xpcotdPg6mdNj6a1tN69JtkySr5K
0gHIOlbfLuU2iCrcmWnqPMeyfyE6Zds7RJm1MqcDOn/nDbWiXcAtHKZXO2q+xhr+hL/EB44arqkE
XmI9GADvKhLr44XsUMKDlT4SWxN91D49z+ovLlgu5kESJt8Q4iQhKuid2BLPEJJdikWusAkVTOMv
gwwbam/72kCra4sv2ltvi2UHZBJs6SlJznwlWWfFXaso7hZbvNaD/hjRuK/hgoYlQWmu/qMAAqn5
JZrRQMKsxgG2i4wbMGW4RIt2B3sv4Gqi+wideryfbuFWHZx4IyGt1NQ+c9Vf9Rivby4DejO72a13
OSsx/b3pyTNMIMpa0zN5q6tVIhnm4vSqY5AyY/FQuerJID8baArtEjNrA+5+xCKe8+WoNAFIwS3Z
ZfuWMIcVaNH1pHA9Oybzzty8Qb2eaxevk89eD5alaS9tDHYZysWR81O+ZVVzUeqtSIg6G5Xyg8JS
PcafdRIBqPD1qMUF5156n3Eo1CcoWNHBoFVNooCxSnUWmDJ+s2VUnQt/fHfL9kDi3Vc16M221+Yn
nfsxGMA/8Daau9JYjqppwbnC6OKXizWFmLum134vZlrgZoZdafAihY95JPxSPs55eSgJ5QZii9F4
NpsKc74IudQZdNAzC+h+vui1ec5hjmK+NtNNa8NCbkEX9QWvG/rh2ievevGNiYPc+NKX5nt/+z2M
p97jrjiTEkX/2svp9iTfrcU9Ymrt19ikaoUMgmnfM1a3D9cTfzLvLzvAPSMLnmoDZrEFrtt7P145
/7Ec42gM/bDWq7Ij5Ube5z39y5lkl1SbP0fTe5mF9T066ntO26PVfPe9pZMWXh7hUOwhAixctMlX
YqfXQRGpVdvNp4B7d3QT6AUOcUj43lbQPT7wUPuwL7ytZ0+7OklOHJjfhBpfY7QeveOcvca/MnO7
ryE3MNOY3nVPnuq2v7Na7cDRyAARnfxNhMkcjguwtOj5FDWtEUlnc2kcmMrOQS7zBhueQxL8TfJZ
e/19VDH3VB0x7OSyYk00eaSpe2KH77PG+oDRex+z/zK4hzw8LXU49vJI74vJoZlsesRJOhmhXXk/
jiSzy4VszhhOa1eWlxh0eXhDknZopjWZxAGT8aDxPiyQXCtMpd+4ivCq5e2hd84a9ChEV9GaQwOR
Z4uT70yVXvrCQNghxnsQUzi7ug/gevtaczMsEAKxRt+j+09PssVhPgxCbJ2U/ovV6ru5tTe9Vn+i
oZB7y53EqtI1+0y9Txeo6Thv1AanJepjweSSunpKTkxYMaT2yT06j6e07n7yuWdIP5oLrrEwsizv
K37IHmFUPQJISJ/y2nyNIrb2mLkj8WDqDth+GXLK6vewCHQ4uXLaLUZ1sdrhVSRWcVSdMa6idM5D
YiEYLrWUcnTDyaRrM/1BK55S08M0ajdWUEA/WcvxQuVnMWJmNYnHaQ5aH4j0nPihcDzoCWNm02b3
iKW2nBccrvXG9qoLtIMsHH1J0nDkHnI+tYPGK4WLsGfCFW8avbjALjACLIIXpbx+F+tI/DM/49DS
+UGjgz72WPrXpjZ9OJ1L1BtxXHaSRJvF87BD2fk70fHQt0qq+KrX/womxtzkmhcov8ZIaFoZB+I5
LMTQvvU4cAainWYK/0foMONqiZxPRip0fGvWvg9bI0vaSyx4+wTksdjRaUUpdxs9uddkjkLKWm/d
dt6DU/KjuDNf8H2zXXa4ZjW4cfHgXQhPvs4RC7xb6KdeauOmyiLv4GsHxfYKyxY/Ba7MVdXM2nN/
EzOPfhp0fvpmF0URdra65c7/JDNiLDmk1a7Jy3gjWovCOvbDXoKJ6m6YqKxIbhqe/zz+/abpO6+5
sbib3+8r4N936Mz/37/3++OMQB+qsXb7+0+7gqsbPOP+v/3K3x/qESdCJmXH31/5+y3VjiAoaVgu
HhttZMaEvbkzepoSLYOltr1p71XHOHqmkVSp76TkMDvM+hsNj1O67zHcwo4b9nU/IHzp9sS99KsU
XVYlnTc7Hf9AAvx2s/m7NbtiJWlk9z7SGaW+lxxQBUzzJzaxQ5msW3/A2FVyVrAN5EyLZXzPiIpy
Lwm6RpzqmbHs+HdZsL8XBbvAaItj2zgBGjVcwdKkuz34yRrJi2DlHIa7/PZlnPN//rQUeCFG1bpr
Q7pyJ5Es//7w90syDGW4KPu5zcklHo30s0wIy9aHYjcqq6VcdVfY0qc1ggyfoFdMXboV64Goyv6O
7u7Edu3J/u73cUONf9eQkDcU19oWBCJl5FhUfY0Eg27S7CfJXe4U1ca0OZ0tRvlaQAYKFxdrQ7uI
Ckp79rF4eCBHMzYO+miKf38x/vMnh/4fR6mYm3i6pWiTfLefceZWRvZY3CLAe/OsYbE1HHpw+uNg
xC+Fig89M/QhFSff7r6SPnp20wmKGW/4dC6dACvfUZk6U22oZ0Jux2w5mUJhQ7eMIxyijYXwHPUQ
Er0RKmpLPRMUxOFGXBsUKXhZjUNUV/G6J7EUtGa+diEFN4Qgz3IzOO5m8LWPVoA4VW51Tif/bzN7
+xSWz+2IYNscZ7sIAH1xZap1cKvubmivUyxPTdWetTQO0WMCk9M+hkgF9P444rfguKB1yeQDYfTJ
bAfupSUe6dFFdFNQEQHcuvcqHzHvQwVYYYfa6exPBj1N2DFLES69dRhDD4wj8ILmaOkZyY8dczUY
qrNnEGeQXfJ4ArmXSSQ+pEGNFNToMZES9i5XcNUWTzXDaquGUUgV5RVP80y6JbifV6GN20jLqC8Y
bhqwiDqGaAWpBx5OmS4jFjZtinvjNvQcxAr730/eIIsvtDsmw2D7BnlnO3QEvIriB7PluWHhX02c
Wkhe2hPyTAh6MzYwLMvNhNQLBeoRy89z3TiYrqz8krVuTXT9ZbYqb9tZ73MUPWpIndBFJXc140U7
Yczfg11J0CZwbhR3ixy2JWHuaE+g79XlKzSHzSRMxoRpQoc1SZ8aayux+K/GliqAAweXfi8JeXlc
OO6vPJwQ685hNNJb83Nis3hbI/R0rX1H/vDkMfCjYlqVXf9l1e7dYOUkOKTZV1YzQqRxS2eSIa6h
TlZefEyR7O5MvLbBLVPMUs1ucJJkXTaofuoo+TsDHjynFqdHk6FazjZWMOzM8ht8X8qnLIUn7MiF
HpF6I2NknQ3Ft3L6V2HNW7xAXwPsQ7w/eR3ahsvKEKl9uTwWRkdovC61tTWR044axnNzP7ASLCez
BPEi7YOebosifShd/RLDUauGGSh2o+3F8GZZ/U4bXqWb3pmQypRs93oBqqwCWa274qyIliPEAiqZ
N9o/0L9OJEVu6ja71OBpOKGfiqhnbGgioUEC0Rfjd7uk73F2b4r2taitJqga8mz1CpGaQmu2tu0h
HFVy9EFAvqPC/hJOvjd77TjhXo7iF48b0USqhYcD7ZsXXYU/+bDjCuau/WPb66+WnR2IIXyMDZiU
hWKPzg8L1L++cx/LrNtbQ/2ZtzPJbylBEbWJPX7I5Xti+QzxF+tPlDkg370ZOJddPyWAscqlgVI3
bo2l/Wm0dq1Hw7XQWXNccQS8B0O9+rOk05+IRUGI8sfzxWmQzR2z948ZlbJcfGpMpvNWhR6npvc/
CsJGlWBZyeEPEQRnvHfWlO1IIXnqPZICYYBH1oa767nW1bUg/6CJ4LL1KYNjRdQZT3A5edO08+dn
WQ5Eo8z1XXU7qkZN9TNow1Y3JL7+yASomX7KWFwsH7mdLmHrzVWIviOcbwi9bIlPbH0h3bZrAdxB
s7+YSqIyBjyUG++mOEtOb85cnesFwPkUX7NxeXAsDmULnWJJ2wN2HyTQe6tmvJ2m0JygTPS2mUGu
P6VCxyZtuo9t5mSMxfe2qZCZRB7dafEOFhvaBDR1LzU2LmdDHef6SrVGt3JRX61JdODdBvW7NmZO
0MXGiTnwLPV0vb3Fsmye/MJvUJfQM3agPw9Yi6nLgrmpOebwEpL3jJk4AchVMMxiXoFsezYmcVIO
D5jmbzChsnqWi723kbN46dcIGfxEbqe/sm3tjSyfdzNFXJtmfuAt+Qu5cpgxnlWFpM0p08vvjTQU
XPrND4cPULfMruOpCLIBXUjr3cNABhozE96Za4ZB7IOg/ui01axPr0hCyV6NOLNrC8WiI9km8+VE
UPEtjuHIeIzfNa4KkyuGHb1dG0y7kA3qfyI0zoKoulSJP4Xrscj77X0sBu57sGOID25oEN7ALqOD
fSu363lc6XUsjk6j0xDMfWJAmv0I4H3txbRDgPciA7JoG90SdkG17mb2DuRVTodD8tluHTzMLd0d
8RwlNDhG9cMZ90UWj7YcQbDMXhCRchBwbUGMMxVpbA5xQ33qaQGqx5hz5HwXwYIgXSH/sZVD+qLy
QpS6D3HD/4/eQ4aNtNhQDVJSPbhyPeCG2Y5OtkREUsBk7fX2vLSo+rHf5KtePxgFcTuFQ6Htoygg
rNCm5cq5tKf5pHurZBQM3QgZSNs6hOHC6JDsdjp04n0Rn6XKXmZGMKsyj+gz3FbItn/XpvHTIeNn
RYoNjLRRHL2Cc2jhlTcEME9vqu2BdXQI0GKzb9x0JIaBanlZbkT5Hj4oEZGMvUJHCiiTNpHBI5ns
GxrcMZ02Au2QdkKFSeJ7V0sctFXDrfWae3dD4qGlRQ2Wpclzh0SHFasDquC/Lvq8NdXwJQl4gp63
zNxz8cUt/Gtv0CUdzMehnV4b0z+PMbMMtJxvdGxtHbn3BOhlV2q0KJ0kZZ9lQ0vT+Q/8o126oLyh
zPtZcP+sOob8GXO+9TxB1x1cNgKFpZf+ur+P0j+07V1uoYVmOlRM03jH/MKWXaR/Jw9jYunywSU5
wjSkk7FwH1ZOP4xhYtQvCRrZeuAJjInukuRBV3mBRSTKOj5qNlwh/2ZSqm/TzTFug7YEUGKNdjgI
/4vjzXO8UOX2ixbEEhC3V8w/UzJ8lZ0VDimSDN1HAhYJhwIyCnUyRM5ikC/Cp36S/WUiTjGPDm5M
P2mu1UWrEzOQI4PgnsSRAtww4fQ0o4DkbqV1Bmc4EZKN1rSIa3HEDEv5QGjVi94AkmoVHgEmbCUN
8k9rQbwWjxIc63iqJitFDL3wxt20uAuQa49PyVbU6cyg7rzex1k4Pel5c0JI+4BDlgItT+a96zef
lsE4KYlJj5hoYo3fXqNvmau85iIzVhhvnieVz2HawjHEqgFMqNlXOfnttZjPc91/V1prh1pvhhZ9
ftG8iIG5tAOQnKZf+qc5TD3ICm9ErQRF2s4uZMfDZJ29b9l79P+Z60H5W2nabQUoLUbQasNTK8Oy
RdOOFNhZkeJIpEOccij3X4mXv6Hhxs9K3pQowwZvQIIyGT8nE/tN37tXCtqnJFKfRu65iItIL668
Yft/GDuv3ViBLdp+ERKhKOC1c3aOL8hpkzMU4evvoPfV8dHWudJ9sex2J7ehWLXWnGO2uvVWZ+jQ
/JaYHDXU700647KiDmoqQua10TVcnIwbm0Gh7evlMnRZ+SwtOeNN2ChcszTViSZlmrI2fS7plOzl
rnFQbJY18XSkdu3KqaFGJxkmU1qzkfK7Fzo7GEcHy2U1RHEZEp2bgS28ib8rRmYwceJHB5PDwqQT
sKzB4S4kTUBe2WQisAKtHq1QoL7b0EIhHVIY6z75Xw4cPjKwnwMMPqw9yF57hHDQ+txx1enDV+dw
k52Zt24HlsIdDgGTlxWNMW4d7lsbp6UTIjMIi6PyILPWHhEy6CSXhgHAJoOBXqKSxjw13QOfmWNQ
p2BVVjmSP1dmqz7SZ1EBxaT94jvWnSDUbolU6ll3DcSkTv5WBNHS6567uMN4DRtgR6SccbTqrZE7
1UaYHbXto1OaDsJgRMUZol+WB5Jtz5m8+ClnMpMnaxc7mr3QAqFvfEtZm27gIlPKGvBPYvxEbP6Q
n3Oh9WxU7DNrZ6H1WbpPxvEU9k2/y1KkvGTMkXrEJS7O6z219F3RMezBBHbWLKYNUTrso8RjRpfq
BNMZ025yKUMkSkLHxOXuNf5W65KVHYNjzRtKBFEPBA12eLsI6lnGkg351GivRe0cospPIDiumqo4
6kE5EMlFQ8WqXbgNY2zikVFI+pKJtajwms3Yjp/YnaczqFGsi0W60jOIyzBroYef/Q74fECsKUOj
dYHn/gQR+MHvegoPd/bfA36ohI3419B2UZhsYqaTyNy7e/axmw4S39rAQLUgtTY9KOIdCf5tzPzW
zhkslOyzF6SK3/cq8F78Fhv+oiht7Zvu3BprypZw8SWBQkC/vebGN10FhEtFW17vI1Qlq6bCz+MQ
rDqIsthYKv/U45AQjxgqXOiwxmpWi6SMjyuIL3ZuHriE3peO3CsHbpvdkgQwCOAIJN5VsEJJXONR
NNucL/Q/+c7uMqhPYeyuDa5RsgD0TpYWQwc6Pj3zyMAxPnMtaI5dqd1USX0MHefJHXVm7j6J1+TG
QXHalPxJu4D0RBS+wOsEKPkpoB2CNGKfEMWB5AjIhJ7djt10shziaBjuIIBubjN8JNsWdgspvIqr
A34xR6Hk7hJ2TLUzQWkLHywXc2kV5N02jUr9zvUDRoma9UQO8r2CSca2AyeFUtZTBK10EiTcCIaO
e2WAY6rR5E70/Dd6k7UEuU23BGEK6GtbjruzlWgXRAUoP4b6Yk6KvgR7OMQ7UXWwJ+2jCuMnF5m7
fky1516MuDLY7vVg85amx6VH/7F6hTywSZ+TmRZNL4iJQ/ehs/mSQPMWyBvuFLBdFNH8JydroHJ1
M7kWEjU90+gXZbqM33JrA9CqQtwy7QgcuFNjQEBnAI02ybAtWoV06SO5l9ATCsEq1Z6Zh+esTp2L
ljjHILYRQVkJrbXuLUI9tCUTbOAw92lUnHVEx3QH2Ym04D6luUxMmIfsKHL8JeGayYe4zLjCvlty
uZA7B53xMmO4jPtBKiAdJp1sLrdHxZBuWTa40QqMSrao8pWlXlnbyS/MjW+jcdEpO3AFM4tY9Mzr
zuRO+2rV1+GOnKqGPS/1b9KprZcWFdXheuwitlQ05SsL8S4zy3zFns5beokgTzthxbbhh9WKxrct
Pa7PmIqxhqYO1+zsOJSG2iRdpS+RmuyE0/wJjJg2V4LLh5SJkv+Iq+bwpio6dEhiuA4QTSE+x6gH
R64dTCNegwDmXpF6aov4IRa0LUn2PvhT/zTy15iqfR+jj9ZuS0TxcbsOdTTG0sk3xGZAmhx1DnXV
z/+m+L61Mkn8NiFKBhELILhz/mts97OHRAwtOGRIUgpfwbItEqI6mfLosnj0fdBwRvLWMX5fNAkL
kVc1H1Mc7qikdWdydmmgmHcXxR8GVc+T2rCU8/p0bYk86Z4dYw4jcX2Er7TrejXTEIts2UXphxwt
k5XTPHqm/u1LMHgDtT/1rfuo5DZUltwUcX87jtXF81q5QIG0Q1jTQRvOy2VPHuMWmNd3YkBiYRxs
LVLdqe66Shwjx/bWWZtsKqwVh9QwH1pQNkxVGBSi+E5D/4XBVL2hWcH/psWbW5gxStoSxC4XT0FH
YxkN2bt0nXZdzJcl0hJZ971DzHV82aXxtsxUs9a4YtoD+8lSyhjsdPPDKK5g94HwKgDHrujT5aOX
ggKziDlgst0z7KKjKZZSccDx1KwMcSO29VE6FZ0O4T1oYWojvmi+kXaxiUpRu5tybLdYIBrUPJgl
bOKlyO3bgGV9nnTtuw4GcWhKmH+6l9y7J/fRGML82ATuoi9iSb8zeJDWj0TXe1vEhIB2VUsE7Mof
wuEyEGqG+pVhSVKjt7Mhu8iJjNXq7JPqeC7apt4CCSD60w2QNM9WzKopXmxX119lY9/Xlv1Z2Mlr
kBn+VsSjvmFVU849EZnW1vKS+Ig0CkzQRMEJcdY+SxJhFolwl7SZsDA4CNAD290P5QtE6mHvl0RQ
6Xb1WTSqOmSltez87rYtrZaFgRKz6Gj4lLWGtbItV0Fgb8MWieTYlMG6qsQi19KLT+b83lDjeGM4
8SkN2vrgRzURBpN+Q+OAbjbhuXWxiisWYz3sql0rjIZ9CYyalg49AUyY7oKe5BO+nIoo9kkYYMQG
SXwdSw/VPUhVn/nSSje1dVcN/YrmyJYUkoumBVyzLA4DV8WXcZQPBslE9yItCCCqxXYIjIc5rmM3
6HlAaUpysy2NbQ4hRjHYPxiud9YcAOn6YDwZdAhtoch6xnYGNro3DqblfpBUCkcHiPcGUy/Dw0Qu
CkOxa2khy4qu5XwvSZGau9meHj0bUxOufLf9aKC+b0NWmlxq2Wqs6ZCRtbJNLEiaRirQrCWI5ono
a/boQMCQyHdcbSXwuFzbMHuvoVsyBuI76DuRfot/ivTR3ljiYPtQdoWgfM55zz593U6eUz+9i1Lr
007lui0zMu7hSdKVXieVt+nC/h5+1ayobesVKBp2v9rKd+R3W7cvWoXJNcKv6jthxsjUtLcV12W9
rL9lkFGYek7DPrC86Vuidk116ItyWgPR3LNOsZvKw5ceO80msZD2ZZ6/HeYd53fktvlFRNFbWXBd
zmhXRySqEf6WkJvSFDvLFQcdZdLeqqitsTl3KyyxFuXTGEzvuGk3A05KWcbJWi+YYkTtq2/W0Rqi
0lsDC3/p08JbUiH/9HWZbpMmD5deiyXUi2jaVTkFctePCfbSDfkuwXrquwbRLdGnes2bNTF2B1FU
8/5jxhDOsWSxcQox0R3WX3Sq+5Wj1KMeEPRbzW1iUUTlqivaxyzy2k3bgN/PfdvCG9fhrmdxUnHi
H0Y7JzapCZ9y086WZgH9oDQt4m4mLSewmJUPLQnZ4Dg16zb70yZDiVDKuS1qXWylN9nI8bk7wpXn
JKIEJFnrGT9BTpOdlPvUKS5Kr+jxmtOwdMv+UVdq2lWrzFjBfeKWym9sDIqJvw9xLfCHivD4C0T5
pZv8f9z2l7rye8df4Mr1tpJSaCmrsM2PRpxXf6E41/uUV1LX9U708UFL/AJU/KREg3f9ORpnKuD1
Af/17RWucn3o399A/G9Md///fBd/3+TfV+R612CivJIq/t4SCJ9g4Ep06VHWBABcn+b66n/fyPXV
zFBCF/x94fIadHe9a5XIqf77+f198uutv89y/U6/QgtJwSr3nnoPpOgObgYnKc8Gc98aMOSNOd/v
+p2P9uHvd7+3udM0O6r+c58YkRVdtf/c8/pdMK/Uv7dBfyAMLxbQJ7j97zNcf/v3wb+v9fu4f57G
1mZZjxEY+NXpo6+jzjCoG4Kb3zdSkRmJCXn+C/7r2wKYvk6QDa97ffK8Bu1pDvZT8pedkujjxu30
G87C/HD9Es+0snD+8s9tvz9ev8tbXGJJ7m3+uf36+Ott1yf5/XGiCmXvk7e0W3ix31/8vtjvbde7
pFeKy/96rutt/zzN9UevhQVhEN1CWgGzl//8GX//3OvP15fLu5mf98/T/L3T/3ra62OSiRCrpiu3
12ifJqcsM4RGiuUML7wm/9hz/M8/P+p/AYfzb35/3eubeHI3BCvTcdHr//ug6yOvX/65TS+Uj8tW
2Mvfp/jnZX4f+887+V/3Mzwf6OLvc6EvrA71YbrefH2AKHtmgP886X/9/p8Xuf747681Lyt3Y9yt
/+dH8L/e1/98musdf9/r9T7X28I5J6l3rB/MzQJffIiM8AqNyvuW0QfhQ3V7S1JZtPm7XPQWWPgm
9adzaJZP19WgoIUH4rEgRtJKcJvRrkymbG0mCVlXPVs2aWnzRSwhDsL4aHEdbJn+1scRGdLRnr+j
W1cLttiyXBNsY2P2Ki8mvvKF7maPul/rO2/mlAzqseoI4pOEBy2gmzBGbFD/dTLYlL66aYziTJYF
yrKOmrnJxtuxVN/C91dJiJ7Ailv2Hsxh6QFWs1x3XOkuKTy5qfswVPRvLx0ejdJLNmGFKCIbCsRF
tb0YDfALZkaVFCTnrMBAWEfEludTGZ4kKqgzuTvLEKQnU5DskhloARhi2ytP5ggCKIWZopdrkbT+
XVl1+0EfnYXTT/qdcKW5m3remWS7OjgvlCZsbdrEQMJOoWO6sK4joO41QXCaytjq85muCvYq7PRu
hGnIJTMfbe1rxN/M/RhMLQj9pydLpPu8LM+odMtl1Ii3qq8ORTESst6paG1zbadCOYUBE6mYdBic
vrjvyYccw+5EV4I9RkwbUNNn32eMfdua3aStmLOCZpdfa+18NwwfA2aIU2n2S813SellY97Ank/U
8Kdx+GBc5b0xU59dld4pGJN4GaU8Tx7r8AvKYcvs7GQqPUT0BO8d5slLpf7EPgWkrlMRDJPtbv1p
4Whlu2tNxt9a7W4jIfmkBe30sunFmtr4mVpy2DSVTgxu23w70W0WMLRHF8hjJa3kraWN472pQS7o
eo3KPJ0IWE3eG+WFa8b3QCQ1GgRlF84xxEa/FXAAXTQaa1PwhwfoGneJe0eqaL1zG970MM14VqwA
Bz3nH11urNAhKolt2MINXDyhKedSa7KzD7U/QKanVT2c5yPIjGV7TsPphxE2ZXLDeKAS763m+JfC
7L6qzBzm7Cxchj1z0GFEKkf2b7kUeizYTzknxhT9qsYbIhrCilLkW5YgcnhK8GXKdmQogksah1P7
4uPlXkkJFzpHeDXCtg9cXkuiJAMxM6llN6jxUHc2Ojptg7XVvxtxKE6V+0mIupixHB+j0jatq2nL
3qAuM6wz/YTwGOZYubwQDhOfQjGE9LWH6dWrRh31yc7QfhwvR3wSWdHeMmZueqzfTa3vLq0xXZGn
+jgaLv4079S5VN+FRuc1UTUgquQrqYxuMxGGtqLxWG4095kQqZy2agY/ArrPSqicXohWnCZO6WU/
e5ojw7gJBroTGdPXTv+wK1jxHgG4665+aJLqCTF9uvToVEqvfDOIwWGGli0JLd2krXoudN9aiiam
M+7rGU0axX6DJFBymwof+RTjjhjrsS00nTrZuJexeNZimqLY1tKUPVKDlRjaRXmwXKyeutHtDAvB
ZZqOL4GnPvygwmYeFd/x9DqZSY9MLfwC3cDs3nxyq/BJ4T445lFrbMAHGRtdKu+jxRC+ol0F58dZ
xgUFufTNP3mKnlqXb3FvX9BlvqjUOwmTu2VGf7Z09HftJOK1QtLSls3JRx9Ca2rcJiHR19GUh7vx
U6qt8tPHJO/ejS5nLtSOtyLWcNXiGSQ1gRAzn7VbMAirwFsaOYwrtDCrgGNiWRcd6rj4Q/EhAUhH
CIPNYk/UFjFGgikvfHwBeyx1HPw+TXG0yk2d2f4dapR23YOTWs4jZDlkJIh2LAQaHYc0fe2DLgXU
k87KeNoRTZO9lLYBUBVcWzok0SpI+mkla52GDCllOir7daOlzzI279QwN6dflGTqW0UJVkoEEZH5
XWjJdxaZX01F1BAN12Wn23jEnQzHTEe5BmRiGRkIadyUqVY4Bq8GKoUhQ9fZj8WDHlcXcGnLLB9P
ZUejs6FhZfa84dDceA3WO7016/VAhvli0ssb5lbg+qVYWU7AvjUY9gXpEPxH8kTCgKpi2qOthAtn
7Gum6k7jYB5Ki0uW0NiCd1NV8qOJynUxiNsQytcKFP8uNKD5BT4gtq4HUyDd/tAyWQ9kLlYVV911
ZxHvJXoF0F1jdoO4b0TfkA8r39K+3IoBn6+GrRVZTAZ6NEqO3DL1Jmxu2jptJraFMLf21J8J+3jK
B30jjBQheog8ZKzSt8jmMNOKV08v4oNaBiFRMWV1jwb4MbPT53ECtCDq5jGsp69ikC9mga6G1nAm
q40MhjOICgdM3NJokLIaUp6LEhlNAT6K5pqzkqLZJz4KlUhu+0jDXYJS7Y2p/bsXpI+y7E4DCKhY
7xG4prtGpGCvOCbiFkZfR21gqVM4ISIa8bnBLSaEtTRvIw0UWs35SRK5nQJKR8inUmZ9US+R2Bfj
knPzfWyH96BhJuikSELdgjZBxMQ3S756J3qyquENluVPzJBWBdZ2UtG+E9kj81UmcnpxX+Iq7SKN
6Xhi8MUKH8SEIKWYIrVODPzoGYZX4QUfjdvsgw5bDt3Nde5mSD9a56cRzbRqucISRY+EIReMn3Tk
FpqAnpADwPJnj1Cb3yUBeQwGwog1pqjtIL39G7yHuUHm7ouBMT0mtWCpjeTjhBHXZs08VmnHfhl6
9EI45m7WUVelD9DKSY6t/aVnGI/0/rXjTe318iUqk2qhgwzwau3IyvcQzYF7Xefw0QcXg7S4wja3
ZJHshsLfNLuGFnLDxzInHeIMwXK16BkTvocjg8HOKS8RcYk7OhKQw0a5GrxTUhQPhHigZjBzTCpz
xqDr/6TpcCiS3l7mQ/2CKuRkeu1t5xJw1PV3ZRu822QPM4egDRX36ZsDvxt9SKEgHdLUsgS94Ylj
IxG6BNVB2VAbPRXNsHYt/cQpuRXdOO09nMlFdsEbgNoGMxCeGU6X7kW2tOWm1AUHFBQ3aUyDBJcP
n6ZAz2llwWMh059yNq5kLXD1yuueIhrxuzpkqoKgx8G1gMcA3XkeqCPSLbh4nf+ODYbg687cyKza
OI06W7V3bgvSvSsfLX0a4flitG5p6AqwUGcJ6lTwUxohhDZNfosP2eFjdBwcBBkqq1VnOt6iwcNO
n4XJKggPYq855hAzoaFe2E0d3bdq3fqyfeQCRyV5533rA+FGxtgu4anaBPC1j5qAiGR43Tua3wXZ
qYTZ99173cBOUC5TDaA9hodkjjRg8vyA6BUwSZHNc/JQhFVoAquA8RmzPgSpWQKEQ7l7d4KYRVEP
TxupfIkOnNoYAia+TsXFMDoJ/Fgq6G8GL+ZwqaJ7g+Vn1XSca76fMCasTkFU/HGaiPa4wbg8sZ78
xr0gOPk0BlQpE9TIEXITunl3w7j33AXVUVIsBjTZlBdcKEHmFPGzGSXP1NrPrrTKpR0Y6KPN4Yuu
FMMWVw0X1+NSAzMpcbuPABZI7Mg7LYhpj8sK6XbF2dEvZU3v1lYZ0yaZJgvhUoNJWJ1xEP1RG0+0
R7sw5iw5ckKMoX+yi35tmPZAYQUjJyJzaym7W0ymM/gnubXojTNz/aQllm8Zs91U1cQUcwrVFl2u
1TDfNtz8CQXRJzvlamknFbJXg4m/w0Gj/TF98yMqkr0vmQ5GYXssxSUrdcAzIWLiNKMQnYDorJrE
BUAbE8tkn+vOe8y07ofRjuWJUzT4ayTvqxGn9AKr0Rri0m2syIzS8+oNoPsByM09yVMg68v3SsAE
GjxEY3B3n0qBZHQo/SfCISCEEg8JshtfjYgxgLtoOXQQAohTGK9MOwXHLMrtD7hv4UL1xGoEhP4I
a3w0dcxLMWdgyCeciCiYJWc/NoKSVdo6C/aIoSFRggzv00CydUN+PGdplvXVOjP4nEQvLsGQnUes
zPMmyaQca85NYr9oMAYENjLkqurVbI6asZHkcC6Yaz3AuNsowXaMRQr8nu7iAx2f3dm72/vEDycs
bJp1tMLmTYXWpym1ceOb6kEffeKFyBAagzRdRjUVoe1x9BeQStYUJgFnSEJBZXGxQNJXJNYfi3HF
Qg7dD0Pt67q5iCrbXI6mfhehrid03VklHrN7zeMocWzzw3bdn4j5ElbBYm+Z/U6NpsfkwbivbA/p
lEHEgWdhnUsIrecB6yiy2xUCrN3gJgzGzXFpIIp0DKLUAvS8S8NDwoO44zU2qn3tt0cNgSIIEoFt
qnyK0/wc6vKg6mo1FdTPfesxgzfMaiHT2fIXrxZFM11oBbyW4ntEklRmU7xiYIVPrOnunLx/c5r+
KyLSfGKoLU3jHX2nDRSsT5b5VC38ocbWN/UMBDh4SvGgEueuYxi6GOPsrHAsacwoF0XsvcU2+hP0
T49+e98JnUEoW/cFuMaUUZ8PDCo/p7Y4CYPJZxK0azkNGDV056Zk16EAS6xAj956on8ylfZEUjlB
XOF4j8NNEcfr3GW+xyA89vdstV5d796l147IJAP+yBx52c48PoMCUzr4kmKT6KzePiAbW6i627ZO
iH4I13P6BEjGO+ixv+OYXNZlaJGJZrATUwje8BtA7DNhgLmHJsB0aTT4/IJoWnsQw8zcWfeV/qql
6cGtO3PrD1CpBn9TqBTTS+WQlqfar7Aih8a29tQXeMIpMHpnYVNVsvvqb/RkTyVt77VZeaIiD4WM
Ah7ZSHhInobvw3vNKwsNnht/g9N5DVtIPCOGZE11xBR4JqKr8aUQEdnb5jYFQ7LIiZtZNLhaZMxo
T3SvSc6E3WfauSJnFomZJAW88XrcjmSYeQ7Ep208i69k8gSpl9q1QNBa9pQcSrZLz23A4oGdQyTk
HSDylj4BTUlYXtog3FiJHWF6HY5lYn4Cgtj5QM/YtKFHrtqvqB+fyCctNlrheYuKM34NqIe9ocep
1PcNnNiNB6ZxHKMArWdbMfkKGIUWfrCsfBICVLmIMdmtUp9eSBR9F3560h00TWzBbLb1NlmnUbML
gfkvXOrsRV2Y372FqSN9AtSTbxG+vTuoWZxpoH/iZfvEKr8LZkAbp0i/ybb4oKLuN5UZXqYAoWrF
l2Uzz+/16aYOvZ1zO3A15VS84FT+iEx/Awf0D0iWC0nCwNdYowynXmfKefaM4TjWsKemil18YdU3
qhboypj+OUyvEs/canMrPCzHU2rr7TqN8m4TIWCUDJvhrfbPnKOoQcD6zcuhJGFt3PK4RTZ1wSqJ
w72R6k94ULVVxPTvWZhoR/rKv2vDb294qVzrBf3Mo5NBieqgrtjoLJaN70cLRB0oktBSOuwWKHg5
N9HsFtW2quXGetOlif/Deh6A8PKB1vcFH94i7607jRjJVSusV/K5F0ZAOt2EVov/jBecsBA8BpMk
TpICneythlJ4QQUgObL4d5hozqoO2Fpb4HpU5q0XBnflDwvvTG3qK+s0hOouFezUZG2i2wFaiJbl
NawbczGaxcVO+8cBncIGCPFt7KiT5aEjc5nJCsawKzaBpx6bN0DLB+MDKfWHg3O50TkwE/vZCeUD
vMkV/vxz6E3bpMWCko6HpuZsIYAT0ciusfTXrrU/NQdJCH/XHlMVQY06zZiY678zRYR8mmpfdZek
kueGBcATUbasW+PNnzevrhacJtIsK6M4JaacaNw1X2U1zFqB57Sr0DKEyLWgNC903UYs4nO0UMV0
eeHtJh03lc0EufDbz1youzLsJvgANnua7sFJxRGRBcnUGiaWAKm9y8SSN6ZpK5BnPxQAxhpxZ0ti
bfEVgp2N7eRQ4y3WE/s7dGv6VHVdQuw3gNpHW3MsL4lMwNlW6b5UA34SnVSrwv5IjOZQm0xiPTta
xwn+27i1PkM/v6uJw+ItHLvwBnrxpZn6U65Bv0kk0o0I/EVv3futhjvD/zPl2qM5e9Zw7DxqybtC
42BP5pLAQMKGehNtZ1aurNb4crp2b3rRA0ScYA+j8buFNcoHlb6PhnpJcqwquYXTuAGr7Ub9ZUz6
M/GPD1goPighPvRZ5uwUamOX43tXBoRH6lzItcyDHTsVAha3g7y5u3Yqh+3AkrmyRlqzemSSmGTS
TQjfPSxB80z1lKXBERX0feb2hMHr2tsU9Ce98iCs5WeTJRwoCnTGAolBb6KqgR/ZR68RzO7ln8ou
v2wr/fRLEJidSUqrVi2QsLG4SNwxPuYPWR2nvF/72F4lHb00McqjBQMQMeQid9CQ5Khfxh4LU2j4
L3GMKtbuIL9MvXOMJmExpkZMr8GQllXeLwmjm4Z44ThRspkC55gW+YcU1TvS8RtFptA64jjlDHnB
7eCstW7l5cU56sjtMud82b4DT6blSyueLpqfH/JUEetKvqbdQfrhkqetbZBvJmcXKkq1sxUK81lP
PbhY7OY/qrS8+8GheQOmiV05FR1HcX620mcIMkSLFrd12L6GCu3rfAhOYwXSkvKIPDsOFHr5F+x+
Wzrir77TXujc3viNr7NLMHtWJ2Ntx+URpN9DG5pv2SABx7YhZW1fbl2PRBnRcmHMowfUC1yHdZoy
NI/LHbuxh3bMXss2/mL3+9i7bUsqJvuvfPJXEARe7fJUl/4b5UG3D0NKFJ9G/UkjNKpGR7VEbJ+A
YjJ3RK/R1otHi5KhCk4QRk+FA3GYvebLkNHbnToHfiXJDCgtevb0CHEw1NAZF2myy+tzXkAkDnkC
GFbaF/vexdipRxH57m6YtEvJrnwfQMkOcIsdVNSzadTqjTU22rKMEd2Xo70dm8w4aCla5moiry1I
SFlPgVNvM9/YjqNX7W3NRY4/eoTvGFZ2r40Q+4k/abbXH//e5me7mPOS8c3KSaMELXBpcq1qbbbx
WbFNQ3cV5MOrK6Izg59uQwQgCH1AoYVDXKfuOu+SPrKBgXrhWJ224+/ZTMAZnU74dPqMbMnW5nlK
62arqNDrnmuYqmlARu1DORQfXQsCKpJcfSat3wtDeVvH/+M4JEOOKaOhir7x1FTEzOLYRPqavmmQ
+LEwUdrL3vjBDcxJQ4Wd+f6nFUNEpkXkrqAqCfJWF6GOBKuWLEtudcA5MjfPNUSb8Ph95yv0TMwv
YhGPLMJ+5++tKTrpgo5V65kvXnLpkCLgET5X88tF8wTGkkaFQPS999xnV0DEcPMdDGZk6mN8mnR5
n5U3ZQyGAWXNQx7gcMfItK9LQUvTucHDuKgd97sebIeLISQvO72L59GBp2W0DYf6KPSgxwVhcUZ4
+bju9PbQKXSPVUAGbQFZleK657S29rkSP55us3uDn4JOvEpCOqESDKbhlA1HluUszBHjHQipmzpW
r0PWUA4NMbZGK/vTR1NzbpN2G9De1m12ylbgcYEdgbDgqlp7of4ajc7ZC/6ggorBys5eBDacZeSS
l6DFD1n/7FvYUpTLHi0MkMcWWL+HliinoUCZ4cXsnR1keTBktnGkGy+Jx2qdtEDqElos0KDsrREd
RUf3RSpxYY/9KPXspcncdK3VGAyUAYIiIE4vc01ovqhTYhSZ/BNJ/3T0naBzSJMKnSZtT4y/U8qs
BEtzqVWHSZOXwU6SLcogHmUeLWZhG92VHxOGRBIlmTwohisq4FHNzHhrgTMWmgVhKSdcIJHSWPuT
ejRSwsd0q8JZDOlnYdGwssvvJK5uay/vd+k4u4tSPCOm2LcZxPcxYDDVTDSfHCf56GjycbUpNMym
dMzSItwHsZoLaPPNlvhf6VYGW+5d3+oZmqXeRN42j57894oOC8Yljdq1PWEcwDSIoTIAPt9RjNz5
YF6AzNHs7HTN26qL0mYETdaVay+3a2p+xh5S9e6+q+j4RVPXMy/jgPGsIIHBUa8QzwG/q5PursoY
AjV2w7+mL4705c+BDVeho28zzPzdnrYmtVS5jxUWGnZT27ASYAe6SD+3jN1xlLKIkdWNxyY650K/
8UphbYXeVRvS6PZTFWPQSPJ1aIICBbaLljoQ8G7ptyculoY4GZ5ljg9Ub5+YmvH/z6GlTnRk/aiJ
D2lBW519K7lp6AtrS21y3aqXfZVHp9ZhflrVNO1La9CONUcxDDBggS1yTzYQr56Xr3N7rj+L1j5O
cOATVtI0Kp5zgrZ3eM5ilrBiPIhmngnVurbojAzflpPU1LWpvSBOXq1FyGGh9cI8Mm/MWk40tlnS
fiaRO8MllvtLVyxzE0qE3Zf4ZjlFm5J8c+nfpGRT4z/hFLZSmL1CCAsVXXXCX/vSSj5b32gllL0E
TRmn/SobnmvJX1zZvKSZYDAbAsmyxkhGuurF9mwDKXh2IlZwOAbFnU4LhSOKQTf/lXWYNFAeQSKs
fV7bKMeNVbGEGnOV5TDrWUsXJXgcqJ1g477QtUxbmyS4bxkWW6ENxxQZZhgqXq/60KVo7zPTX6t4
fAHHcCqVo6AmxARxYL4EtcOIaAIgAA+VO2l/IMHzCdjBZ2nJbuW43SFghkrj0DOJzwtG2uay/Dbb
lI9ojG/V7NR1ffc5DZW7w6ek1kFVlosWDerKrKpdlx/rnCPZ9nFNcSJBZinPYmxZbobc3DvESU+U
FTbHnCj/D3tnsty4km3ZX3mW40IaAEf7zHJCgj0pMRRqIjSBqQsHHH3ffH0tMNIybl17Nah5md2r
ECV2IkHH8XP2Xtv4HKX9RjZEP86fXV5980u1se3qOjeOfmxijOVN+IZ2j1tbpoOh+zGELBWMJUtm
SsXjaEN/NzBjdvBPkXu+aSLtp19bHlKFWoeknyApsDSY4LP3ESUWMx3GXmuUsdQaM7XIRMXKvnZn
FqyV2TglAaftgxLhdHSw4qxitj5W3lHMymLcaqW2S8v4e6ul+rb2rqalURjq03M/AqhqdLrCsL3b
nomIM+C7IyUIDJAPXmdMZ569vERN+5P8iqYRv8w+vnrs9tkEc1bs+/HFMtkOdPjVVpGvUbPv68KO
7mWBK6EADF1RqwwNet6i/wk8Ak13eEk6EjOs7nPwaOiXihZ8L7XHlqZAYab+Spq5Q/NDPPUh20OV
ttkGLcibxta9jtwJclhsHTKlvmkWoQyeDd3GJa53Vfj0r42ePR/UOJr/Zf6li+G97XUqFmfYG6w9
uyQvYH2m7zjKQ26LuUTz2Bmbbv3AX6Q4qvAV1aWd7gh54aCqgkRT+0yHLVSH4lo1vjoW6JLXooKP
hBdwKv0Tx1G+Niq8NlE7DHcl1iyrRsgygs6KurdpKu45wyqqYLKFyiKGiUrQvVduJ1U0Z5xldP19
VV71ufxUDVqQNlLfTd0P11FF6zUqbAh9FY0TDHTdfe6s40z7oNc+vGpyz/QVGbtm3fUNY7Z5zD9c
Fz6oa7E1qpu7anHmKEMn0Aiq3X28fLHpvmWa7x5vP8Kn8tHbdB5KcsY4FXiPgAtGIpY9mAdIIGgQ
JVtP8yEL1v0UlBXrMNjqR0W6OseB/tKU0RAYpumupdh7Dp4xa/ZfZBwBlanpaRdNNpADw0YmG2Zq
oVU9FtWhGpvH3i3nnYkBadMDUxoTSzI7ZjoHC6Ta8eHBRexhUWo9vL8GkzhKONZYB5U9O6+k2Ii6
6e760ntIiR3S8xm/amnUd61PXkASg6Tk9gjgtZbxRjWo+zqcaPLTZsRR+D50BkxSl7G86oxn4VTk
VDevZUWoMoxtSiHQZbV7nzERI2PIQk6Mcj4stW3PiNVIiboqgJYpTFuhQyiUTqB23Y3bjPiYPg7v
gJJdpMNehW0ZOtgSXiy5aevCQA/tlyVFzvjFkguMzfWuhqi/VV1CG8aBxDEx/7Q4L0nSamsNb2bY
X1WIazy2RR+0eSa3Wgr+rTK8X67d4z1sn8cWpRnhJeyPJhS2DVZ8IeZPa/T2tYDOqn65DgfonKUf
1QhJQ3dhR3caqv98kqdBlE91gpii5eAym8cxaYgRQeGDT3ODzvzJSOAauL71YfVkV7vCAC3nm0Qm
me7ZlHDGmb8AUncOPpKfY6nGJ2PGwidLbYks4wVwrU+4AbuOgA+cIoSDhJ4KBpU+Qohgburi5EdG
jgZvuu8F0wPbCn9GVxQorCrrcJg3ndkGWl9fAI+lO2QZh6kP7yGCe2h1tCAxILzT01Ms/9NLlttf
9TxeLPAGVKlQ+aMThuR8xdGpIQhqtomFTytZqjPmKPeOirB0Jw2GzV7sK7s9GBCTumz8rk2zcenQ
ApmlzWkg3sOlsCnexZeZCHDGsCK0op3pcyWcDHjdzGqdVYieai86tczS6Lm9mWQKnNF/stp701Zr
Wz9o4Cj7VsTREn8j48BYS9b6ot41lnFw+pRTOYDkTWqUr6kTY60bsSuZ2pe0u7fESt5biMoc/eZu
qHhfLEI08EElW2duwNXShFQq22iaYoIm8POZBUgQgqIDOgxMbG1e5h7NMsInVtijatUT7/+D+17j
lwwk/QLatDT9G590r4FtlS2/xmZ8aEz3q0zbF29qvjOFgEKqNMmL3jJ3xl1WhWwHLGNR7zBH1fBc
OxZ4Iz3yvVWXzRVbfp2pM1kvp7Iy3o1wALOUoxNbpll5KxG+pB6wsLw8ECZ46uvjJKadyycoR72X
sXCHjvZDdPGv2sSJDct63BWAmocQ93z9lbvNi19KutF5cV9ZWyPkzMmaTpKrv8+snqTV/B3v7MDw
ZNN5MZI6nagsSaFalW66sRebC4vPp2t+MdD0NtHsX0YkaUFuWB9pJr9hFo6OMISOoz3fDOWXEkAY
hXt2dgAFJnmV7drJ1jfI5myqC4iNubMzhlGem7YkZrupHvCBbXS74OOfWMeaTalsKw2jPOiBzK9a
VniMZOorgriGaaE9iFzj7wanaDl0cShv2YQ5cqNNAxaIyD/R2SCmPl/Og8RJjW7+GJX1VXSCaDJv
zdOIgwEfbeDRLV/X9PwcgLmrinH5Op5g6LkiOStS6SSsW3IRSiZWI0OMkZA6lFO7qiWJaCjB0esG
1OZ+i2sCvFpCUVY2+yIH9dHRE45zyDvtmG+8aL7E8KvXYVTlG71sj9JTB5I6iPZCcWQAYNzAr3mJ
2SymI36XvqEEaCUcOIp+ABCfkoFepQAr+FKLAzK63py2urf0dp/56bRpDerdtMUdQl2trfO0gLU9
XFsp3kvrJAWr5hgTnzGZv3w0DoVlQ6zs/S93akkmgkbgPTNB2Y25ZFaSnASb0khSRozSvHfVeB8N
SKqHDrWHcSgJFtwatAeczLmOJmY42lP1rqz0I1wZ0Ga1+dKM8G4qGqZ2BmalJd7Hz527fBbfQ6Ee
LNaUrUfIXlLPO780jiFncstT665gQOaATFKKbiQWOIVFwqxGESCj5JInKXZKdDENPGO9zQ5xAaq6
N7Zu21KV0Gz0yUdflVp6tsb6M1T9Z0LqYqhmEr8e0qrr+NBMWGGKH+juP+PR/ur6gmxwMyBApdzp
2si8bAJkWLFrd6J3WrIM7DGQ0TzT7kUxP0a2+6zcca+b4oApswq01jzHhIqDl0Wj03FCtBu8tudf
aKk3lV5ywmhIJPKtrV1xhtWHdyTr1zR5t8QCOEgONHW/YQkzef+Klzn0A9I9LKxOxpNf1KiR/J9R
h+ucSedZA5OwQmjXIZwdz3bmfcdrRYM78570uj93YXF/Q/n//1gD07B18/ZafIz/Lb+K4K19+6+v
vI3b6e4t+/rXPy5x0yz/AUv+a7jBv2/373ADz/ungRTF8ITlMnPxHf8/4Qa+8U/HsmyB8uBPqoH9
T52OJ7IRm0dn1+X+J9VA6P80XN81fN+0yCJybe//JdXARIj6j/8qi3SSRX74/Nc/bMu3bR9/pycc
gcRAt/ljy4+3hziXzb/+Yfyv2GX8DRY2OeDEivf+0L52lnPnZy3o3HwMjx7HvK/RTsjgP7EBzg+S
LROf1UjfM29YKnIQoe50TWrRnnx/vvfDlvhtrXxjT50QA9V9jcuUtwAne0yyBLGeHH71hZmfm6m8
T132qa5M5m2DyBjFN7P8aYd+sdtEWn8n1A99KigAGf3OwF0DvXbT3bCAulrBmYw91mjLk4W//2Rf
O9TNLJvNa1bxGR+7CqCQYjEn4CnqPmSEuab1rO9OPuJ1itmT0pfDrgaobNDDeZ9Rh45dmex8vQae
58Xa3jEK/14hj15jjcq3Cgi5r4VEkWl2ch1RZa8t/B3g2giLmVOQBUYmP7Ta8I9W1orHthXxvq2o
xYSK74jyje4IXoqD1gDg4I7U08qdqe77HhFFnB2sTFgxLDsIb0TrgC33S7p9rtT39OOwntEd3jHh
jja2wPkKCYDRZdpezATFhc9JyU76y9Sk5CcmhIyG8XBFufzdc5AsmSpJvnv6+9gXhz7K+69aqfXc
hD8HC0pGBldzDSer202qMiCABlCsZwhlTGPj0SM9jxwmEElWYBrTIyvdtPObmjtiKEYuDLsUpB2B
Ii3JG4bxOsOQ2iIBWCbpqCbmCs7XzGrr05wtau5YLCm5kDvfBIS727WnNrqzi9kH2f2QhWSvhFZ1
ZPdNf4Y7BPFnMzvzk2Cg3RRMvkJeUmr+nuShIzPcxZHKH6kL4zilTnRyPSm3Qws7CbrIqV2+6Pik
f39pojj5y8Xbb2/Xu13lf7p4+0XIVhFDp3W+XdLYqdFnG/G2qg6C1d8e43Z/5e03t2/JuifKSzoP
f3salvJa2jPdSyUa4oz/zyd6u0+boxqkScUUafkL/q9P73bb22+tRBgbD8EyTlZu8ecXt4uSvhLQ
reU3f3l+v6+pzc826ERafwmmiz9X/Mu3tyveHmZuYOIxvIfamBVwUQr9fPvSoBsDUws2xBkmaJhy
6Vf0mR/cWJC0xpKtkONjTt2X9MlfviCLTM6umfIzdEAEExOS6y8/GwcL8DATp2r4ebvN7acdPJuV
8ExactI62kPzAly72FSmicwKWnOzn9CbatUlpnYlvIlDydAz7Ry2g3a+fSfgbW5mTEeUm2N7St3x
OPjDfKiVOWxa5kt5wmZVN/bQuMQZWZ9g2MQXZqzmmVaiNAVQj44YAVcXu9vvTdpie6SE59DVplOu
AXlmLi+3Pcais8R3d75916bYUBssDj6lWiN4gzUOrNlU9lnmIFZCZsLBn5+5UbcRnV4fx+UaUx1+
1D6TnzQR+3gYnFOZ5c4pGkq0pxG0PWt53QHlCgzNpVefI2LCIMaGqg7ZpC/4qdTTz7dr3b4QT2D8
vig8XDvlkPxALlOweKZvQ0hdLhjLAqGc8uMM3JOUHPvUmPxPa32fRYxLDXIoQyv/QB3MzhkFGe1f
o7xkbvKcl2BD6mrI8Hv4qESKzNzonU4aDNC0M9ne4xkQgIeDqHhEuz2ei+XLqCCd0o3wN/ZyDbO+
Dv0sThkr/XGwo7uFM2Y5sHxRtOt9YR/GuDhEUx6d1fKlpwN2bJJorY90YlOBVrmBuZyj1dv0cQ3L
bOkTivzVoaA7z+FOH+iesDklujnX5rMG2uaMjWk+QxdNDnMZHqOZH91+Pg+yWukUotvbRbUc+bfv
3isLIZ9XnKf0MGhetI0lejZR8Rbk/oC0H73zPb33/lC20G91j+iBuI/oBNbpOfR5JnKmX9YzWyJR
pQfthSvLOi9xNIcpGxhktU5JkmQi0AnCMxMaZvdS2M+3A6sGAUwiX5qtavZtl8oqssvc9M1Ciqy3
t4vEQICXscgn6vUpu7Q+lvfBLUC+1M3aaUJJDiHMPZld6y4FdOB6YVAk+FoQ9LQMnMv00MFaXsMe
AuwIu+3etbNdIUT6gm863Qt4nqYTGXsz9XI2egpTT2QnxXFcHIlE5ebHKVTIquoBLMRQQlxrBR4f
VA/FcaAnd7x99/uHfy7fbqiQOf77mn+7+u2iydvD4KS7vz20i3R1Vcaxs7798s8N/nLXv7/Ns5Rm
uRltiz/P5PZ4t4dnvsHTq4ewXEsnhhby50n85fpkRRtL61eSRGugUNGqpj7evngaH9o/FxNT1ce/
/ez22663op3FACP1diYuncXZ4mxz6cJIJ+JnSkdSlxUfOOcd0/h7i0UFWkr17szuK82W/tIphcm/
j9MdphVa7ZuR1/WQokDf2BboAgpB8rYVYYum0e/rMHGDcqRh2ZsFDT6LaNOZTJAGC8yBJuCL5tcH
h+ZljO7dmhFzmJEBF9UtH3on30f59NCyM1+FYILWUovu2ecaXWIFiS1iXGVEcQpsGZp0hg32fINd
G2LU1pjVIUvtsx2H7X4BLrsheD7j6CssUoihq0PKrnUZ8AZNy90XKMbZ8pQbW5o/YGIVgRYpnPIu
xqFMv7gmAQ9V2zyS8JPk4QuCBWCRjtPunUJMwWBV4yaZvTvcONuE4es6yrTXrCS8s4ttjPU096oI
y1Vj0/pGUxmTLRJ35y7jVMtCiNrHAVIOR4G3/YCRjYZV3/ioXfoGxd0cr9HYHRIYeZQoqG7CajxE
MYkCZhylTEackIktuLTCEwfiUgEk6PoIpbrRwHwAYvYaSDmVD+k3boYXEFPjOkztEVm1i2JrIkir
UfvQxdW3NFH5jDA0IpeBF2FI38oeKwYqgw7F1ioRn7Fd0A7TvzvGSBPPKi+TJvSdSbSrg08scEKr
h+uH6mfy/WOYZvWhrJM0iDXNpxeUPJamC355JnuvnZ1XOffyFOl1Q7+raqjFHCbhXXbG/vmaP7sd
aP2ZffBAyuQ607sfpEwQ9ju674Or1xsaIUHS1vGuJL8Xlil6qAElKF4ciopR7lwdDwOCxFdzYUP5
F9cbrqVbIikjbOZgECw+DwlkaPq9S1D62muJ3A6/2N7u3aKpyC4VyIA6uqUMB3nFxIWt8og8zpj7
9NJyOLaxrwcDfHOe5sgkiWiT1C7RPer1U9RsI0KjVy1Sdqs2ELd3+mmKuHoOhD5kyqoXYNOJYZjw
XvjKOetlF11yPd359dIXdtCl5mgj/bgPehwDJxrEB9rtMx1l8Tqiuf3moGWuo6S+xAPHkueEe+Lr
CvxEHKBeqd/XWv89g9PXx8bK5wRHpOXStA1hqjnWsib7T36kkWxojfZaLbMWjMu7mMamWLq7OoBi
cmkzkudZdAIIymdCTwXQLGAeNv8SMUfK45NRuc+WImFeD+W+r3UBl9vcR50TH92C1nLuXuSUV8B4
0Y614IGM4t6deI52v29yJH2Gh/g8kwqgN2YHAzuwCKmyU8ujEbJHtzs9+3b75Ij4bcQvsRrTRAaZ
Y4pd2t0xfHFWWsuyYscJFYiHhBd3oxZMk+1umIgTmiOeVYI9vi9TfyPJzNkxeVg62v6cw1Azh52N
1GEdZuwBG+bRJ0UyvUH7qooibx0zs1iXuQZrrCdfOFZ8LOWPsIPYNjTjj6GC2eQN7V0UY27rRsKN
2/ze1oFDtilyMgNUyB4Gj/Y2RkDB8POR4a7MIJt43qokGMsm3Aks1LDOVKRvbZk8E/vOKDYq4jUj
CTRzPq9PR5I8mXDkdqY1nmudZiRkHBPwRnNZSpwUwYiDaW4HcA1lDFCOY0z+XSEleAR9moOu1C4z
rsiQZT+BUWKgJgraQT6Eju+dClQtZQplJNIcDxmLrQeOQSZeLr2rRiWfjyjQxjdP4rp0NM/f26wh
mjJjCikfDpZOKU+I9bEMa//g6RgV3HAfuxlEPwl0EkA0f3un7g1SeNmE89Ka2GQamneTC95K491Q
9iCZrJaf0j6r9t0TRbqyRicJ8nh8ZcdKgk6PeC+fF0J3hC+K0i7cz6VPuy4sOIJFf6ldYgZU1pBW
iKBTa3RxMUiUNXyHrHB/1oGwDg/R7P7MewbwMVKTVbaseA25RJDK1Q8jrxHbhqi0qZ9mScMzl1a0
0ayWYKcM0KDvIYFjYrbtNetTwreY4XE3vOgrec0cwlMAR3iIP6xfES2MldnG3V4oMGKRc2SlQovm
/0RteajTiG26Zr2aGpYLksjYIEcszdVPAOXjimnEr5JcdlDMNmdAqwewtWxHI6DakcZQfk7jx9qF
MEnxcBX9gM1Qzz5CgzOgL2A+1sw9KztT+wGJYOF5G1fZ36SvHQSzFisdalqVXVD4SNe7qc6BzOIO
NXL9jqPgLLzsnhzlh3xILlJ/kEN30YMxxRKjobmBA3MCNrZmtP1TmunzYPM2OAbYY2T5KpXP9gxI
K3cGLKX5Q8nOs4IwQLVZFkEJMVsSLKsMw1oPbqg2U+68WlkHGar398rAgu5HHybUgKCzmHX7FRll
bpWv9QZtCtAmUm9gsjlX8uWYYAhGBArWpjUZ5fZaegViusr5TprMtyTn46dFzD2TvPlMc7kf4tTa
taP94cyR/mBpX17W77sGLulYIbmd2Q05ow2EwNiXdv+jVhQW3nQl9pHKP5Poszm8QKIAAaAhHbDF
KRhimiWDDDLRESLXpPiU8ddQWT+dlr4Ji8i4VgCsN3gnbI4UVJj0tVJp8iZq7t73mL9xYsyD2zyp
tAswCN64RuYCA1pFP93YfgO8ufApaGyZgtFBTtNGPuHG+IzmMtkk1tRtO8f7MTulQVqMRnDRfF8U
vK8RRBPM6Mj97PGViWSygjKm9g2pOdH4EN8IBPmHQ6R1rXZeVXKv2n7S81fGHSgpWo01sS+OJCrd
9Z5C8kxqXpAlFjIba5pxE9b0vZPiNadHk+vJwzTkr5pdqn0MIWvqp5pJC5yEQconDzwkPjpKLqY7
YB1rTtCgcoilWfa+M1nY29j3jm4ldxYm8HywL8IH3ArRt9j6JPPC0SExS2IgSJBP5WQF+UUSb+pm
fikgLqx6pIdi1Buc/qV/P3kQr1NbnHo32cciWcywUDgrUKO7saer3dTh1U/H+2n4ZYsWvlKG1HVo
E2uRE6hNlkUvzEwsbKzW97zTn6eIlEQvYguvugtSMMEY42gLfTi8JgmqWx+5ENYgGCKWR5T3kJ9G
08Yta1U/fJeTama7X1pbfEmsYZjOTH9VRgwU8UITdJOZxTbF6I+B5R6wVknKMmrGwmL3GXnxwfIO
Vul5e3DVlBEe4wMK3vZcf1PNTI5DrIyA4Mn52s3WXVtBBnArYHKIW5xTVUZPewzgr6WzQeAmDtqg
rrEljY1O5uc6q5ctu2vvgKRCmO3Scs15EiwGH2jTteT9IATuWeyVWe18hwPyy8wWxXuMjd3EAb9i
KUbQo/TmTF1XJAZS8IWbNiab0sX9oxibM3X2hy3ziHHGqScW14R3jC2AtBp/+qTG3dC5L0noU12b
WR+gAqSeFmcjTYLMs+1jMePqzol5OXiABnRNPuVFtWQ2ezU69DQKXCf7qdnT9xbLImfaSt+QtvOT
ZrhzQBOv2q2VmB8dnZnANuf4gBzseZiqUz1PfmDUwoMXfZ8aloGrMOes25181XFS1OSllSR7Nv20
drWawtommlKU1dkEEt4pYj/k7AcTjlh8y6Ca7URxHFbX3owedLQBgadMTldjCznr7Bh5j7Bs7tbN
OG8y0+DVNzWEmD5ZHDJDyoMKgNfExzlrdS9N2GyMdljeCnY4oe3cuQ2dQARlCAmgSc9ps06kfaX1
frKz9mJEPB2KKtQbMdr08N6MLAynrfcyjQ26pqJ5Lv3hISmt50p0VLytjx1TSx5SoyOiECXxJt0Y
8QDk5TUlHZOJe9pjI6l2heOTXi7whw8P6HHgDGvRBT6Ke5o75QSrEofBsfF2U2JudQEqBPzvsBUG
+xintg+VAY2u60gPa8Zxs6wWZTmxm4PPv8cDPUbboTd/+LJSCAiyaFMK827MUXb0USIopaWHDcj8
LB2N4KKFmBjS/C9rquTZRnpWHuqRu3Oj8qQRM7PPwPitpO0/9/SuSaxvy+NIhBLcx1VOa/1TpN+7
CpuKkBKpvpc8xGYZbybUuJuMkwPBb19Z2Q3nSqKSBEUAxHOEFQjtzis9Nl91Gm8Gg7Aaoj6zbZHH
+zHjpOhA96SbSAur3Xv0yTfsepx1Qk1sZUw4K8dvN91Y7MOG5gKxGsew6pN1H5k9pcu9dK1Lorwl
5iKzD+FIHpzqr7VHyhxEQbiRvvbo+rLBxlKwmW4OhYTEPcNhG9vDoLL9HE0nr2A43FthxqnVPM8p
phytQQg9NWhBQuSklPm0SKU3uzu2lYRByF+h3qf7OMfoU8M4AL3gIDmh3EAadGReij3UYQ3uORdi
YsMPQrwPKgq4b6ohaLiJ2PRkyjQgLdYHZg2MKXSNfaGLu67tttWkHg0HfRkzc4wAsQTpPyyZaw69
OCMrVzzX3vXyoAk5vXfuEScAJFJG3ls790j95IAyUOy7JqNz6dukpMVWtkHgzymwRDcBI59RJsaR
jrNllab6yjPsL1c341M5SAKp9l6LI6qNLLWNOvu1TQvWj7Rni4GyL3bdt0kSB+mlHXWwO+y7ekIR
1NCEaZS1nghP0jEvrXnF2NoIQKAztszReawBVARGB6ilbHVza7P0o9X/KeVIqZJ7z2QVdLzGOd0a
H/6e6Ng860CIk66sdqTLfyuN+UD9xvBIRzU8V6+CgCOjeUZRVSG6a4rLTKYcb9EPWEfsZmvtHco3
RfYozo1RYVmDU1Oip8wql5Qw2Jl0349tjnJZVKRjJQma8Fk+T02LPTwaE8ZJsO1NMaB5bDIYK+p5
ru4kCcKXOsqLa5wmIIKpzUm6f86hV3E+oZHjaum2taqtneqcP8j7XAF0hUwzA0bqh+xRQDjajC1l
qannL42gBzyPJpLU+ZOt4Gyb+iZnaFRO6TfkkcQ0GsRexlcxUEK3Oj2Ikfl45zvfrEr9SkYLX0r/
WGuDSx4eIw+jLWfQ5lhtIeVvxFsTjtlOI3OZviob0lngTrSm+DFlZ3YwLP+hm81j7sIP8sxLrYdq
x/yvpJJnrxo/0zTKMGzrz3RFsf8iZ22XDyn9yGBiv4hMwToOrYxPeC6T97mvl0PNWkzxyNkKEcJi
w/6rOg2iQQRPU5v3njDhUGsuzsSWI9NnpLrT3WE7gIIZHAmwz27YlUXzr3kQzabVLD74nr6uPhCx
7kQ0fPd6jCFy/CQYeNxFE0mTXvUjJC9pk6MyX0cC60AT+r+yzh23ZWW/ziI19pw2kZanYEgYntxz
WMC4mUDzeAL0VZxJErSWs6M3aVedwSzo3Pe0kefaKx9Fr8fbOGwICShBtTTJN123HkmZ4PBqmoye
vftSITXeKiufVpmxcXXJHnh+N6wC7UoF67omhGW22SrKmtiMUM83UM7VeYq6lWtARB+G4r7kEOFz
7btrIqsiusfpjxodxyYqwbdwsgV3b9K1pccCTTn3Ef90JRyGLDxKdzoIGNfsLgIlrU9bcx/rtLtP
NROpSDK+5d6S7QiGeOOQOA7140J7MoDGne617HvfvKsqGk6VEK9Zm29KMEQBoH0MSHoDiXX8pMZU
312HaaPd9aeZEKauRxnFy82mfNgAbNkkts2mLe4on+mCIXkC98xU9GvuF3AUygoTnbWomobOS341
fQbPkaVNQVQPPDVW7NLrvTtfFMbeVvz5qS4+E4kr2ajTzxbH/D6qOqw2tsOQkWjTlUV5uTjKoBBr
HbknLGhIOTT6kjIP6pnInASlou5M9aGoqQ+NwduVOLX4AK0MNXRHP43jgxblWy+24n2Sxhwa1fQ0
tQ0KMNPAF1l7hzau1NEi7sLPLGZQhUf0J0BNWB6zDajdWOAMFzAeTFXq7N5SzXnKaR7WblLsXFrH
R9HTfWnESxGCHhlzm/mDU9/FlK821jir04BbLXmRseHu+cTQNWiTbz7ugc0w1PWmG9oO/Jq2rZQx
QPH0QaMY/rVN9Z+OraNMj0iUhE1/Fs5TGqNlTZtle6QAcuR6F7A+keSLia3tLrN+MGeNsMLKvxsn
LHX+SKRYSS+sp1OwA90l1iJtLtqSxQJqoiJr0Om3RYT02gYTkX/GE8gHeziYDefNRvgQ1skFQBnz
ETtdRm7Ad5FeIQLpNMk16tkQ33mpuTjl8sXxYKMmJuTR0rQHT+yHBjtDbTRg/0hnowlE31y/enRL
d7mG7SCxQaH5qbjElvPouvXO9gDB1lNaB2VPTCaQWX3fRfQGxrMT0u7sO7sIRGl8I1ThZKsUsxcI
2CUv4GJ6AMZLi9ajTZqerpP3ofWU6GO8EXH+bU7MN2ZTCEEPZjGNW/JCCD4CoLqvBjulSfCOVVmC
SdZ/kQtLE8Vn0K+U2W9TNkpY3A4EgafXOCvO4AAQF8v8nHfy2IRadjDmpN6bor8y+SciUOEeV8qg
aggdGjkpjWp8IXwWc/+ij/1LVPGizbiLIHijqetbjNVgr5+pRERgclCbOFsiMr0OWM8u7aS9hm6z
DRur/+FOzk7T++EaA/hZI6zTtrhUpvXYE+4Q1si1CnRsx4F8hjXjgW7HWZz2ZzO+uRwJDCT2rR71
HB8Negc8wAAKSNEbgJ1NxVO3zInahZPZNXF+tG+0zj+Xb9/Vy6///Ox2E09qBOTcbnO7fPvub9eJ
mWKvZzvGfrncQ44aH2zLrFJE7Ob3v9zN70f9H+/SS4ll1qG9Br+vdHsczoYMof88+O9buio/ITJX
VGmE6kZhuO8TT1LwLn/in+f3+37y1jjrAM+2f7nbuu5O7Jni3d/v+Xb59xVvf0nj2W/REEJPW+46
ovXES/GfR/nzULcX7nYxyuAQkyc8AdDnZf7ziuq2ke9iEhHjWnsKe5tmA6FJ65jEMGLbtACHTxEg
rqlp3mHg7VONnUvPGXPEe4yihpOuaRBFjlPEo2b+ducINNoe8j8cFmrn6JYBDYZO2DR3TykrnGpN
6Orygy2/RKqvFi0hYS/KmVjmiSAffMb3+KO1kESWcWqo5vP8yQfQPQn0LLZ6SPv3Ps1JMJkzUpC6
5E7Xl5HJgsmfNBfRsjxDVDv1lfpYRhj1hFtNdeWlFPMb3mEAg5V9Hkxr56MlwVK0ckmuybU7kY2s
9/NikFUSOGXfqjUNihUJcleC3S2SA1AICJts3XCQK28m548PbD77945kicwXO3phnyrlH+sqyjax
IKcIn0jHLH6Vp9EFQw7saAe/fZmZp6HN3ueal7dgxCVKdyN1JNe+aJ7aHECgTBjXuBy0OJTGAye2
vVZ6OxppxipypjdBL28atB/odLS1NMcz0py1oGeL+w/QoB2jvAREuIkisbWb6SeyHHYO7RYKpETg
RU4vqXG4oonNQdeLZcr5LAYxBn01feI0bdkgWizcAj+ckpwDjQ5jCcyOSJqPRUp5W7KSBX0PO6l4
6cgtmUHnrHDomaZO5pcW2/shITYyNxQMpZoBuoqJc8l8b4f4kftLTiAODESNdAYskS/Brqymfcp2
o3MN49AOlo+BoftRDSayZQt/cEhdAXp7zbDn5/9m7zyWW8fW9nwrLs/xF3IYeILELFIiKUqaoBS4
kXMkrt4Pdh+7g08dl+eu6tZWJIGFFb7whhl7WQppBu2o5uvhhn329eBQ8wQgHn4HClWK9XFv4DwI
/vJcU+KspwZJYHjsCDMUT2xjnjUBXtA6xBOTHH08Hf64OCMB2gYaPTJofBNU2VEpncmERYKsfO13
D5+f0maymhkccgnU13pt52qrpd1nPsWnGZIK1ob9O6Bo3dOkTAXLg9r3b8yTXhmt/Rf04ekP5N5/
Q23iVMZFB0RPXgB7fwf06bKmKKqpKoRK4Pr+DuiLAvWRwRWPN48HTRcch6ytkdJZiKXslImgO2I1
uCAKp3hCjo+I0EWBb4ZUhfMe/TtB2bTg4umh4HUfhv0O23kLIx9cyiMjP2Lu4ZVGe2YrCP8vFy6J
/+bCdZHpoJgaLF3rHxc+x0Wj4ynCibOYjwq6BlyDcp49GXTO+mRB/ScmPf0sOmpJFANvh0f4nwdP
+jeDR/1DV6QFCmkS5f198OI6TvQpyuMNYI3HscrkDYZX0YbIT0KtyxDWcFZMPyA7EGpChl7c6kek
nav3/3wdCtjPfz5EoKKqpUoy3ki6vqA2/4LKTEtMTpvUQLy+Ch4+OhDqpu9oz4tsgmObvA0zmP4y
0y+SGdYHE/rGOqbYMlTqpgpa4TCgB70noMdS1RwPIYAZzquME12KRg9nNyjIpiIdQLXvAlXbmt3Y
HiqhlR1497LbCPSkiywoPagVn/AZhzWUoxXkYGP/+0O8fNZl89t/vu1/M3cN2VJUyTAkE2q6sTye
v9w2XGoz6oYo3OiSnDsjRDEvsdKHJ4WGD4HEwXa62Q/1SG6JoLwmV5scnP5Tks2E7dMeZs8A2WxE
0VTLh02gLjpBIbaJiAYMq2yO5DV6Emfgz4r/+8r/P/5ZUnkQf3mK/wf+eYOfXlHG7V/Bz//6o/8F
fjb+S7VAFxumBdKNmT7e2+5//HcB5LMm6prOt03dkhD++98AaFVefsT3VdDSXIH6FwC0/l+Wbhgm
f6KDM+MV/18A0BqF6H8sNQDMhmJp2F6phqaArf77nIv1WE0yCcNetb+2CBxhqDSAUmvnxHljERLw
5yqqvDDtkRxsUJoQdbj7NRplahr/6FP1a4bmsdaiBsvMR9x4YYDtWmydHu2Qb82stVZ9R/2PffhB
RXZvyu1o5zGcWhKzSkq0V5HzRPrGEcw40+zaz7jEO+gPzC8jtQJ4dNS/ZUkMTlqP0BjG4CtcvBdN
EnDXTfOA4D5ja6i0Gaaib7he1JuR7boaZIjhKWUeKrLSmNysB1k0ASj6rBmHtKGpGDyI2acAiBrU
YBwipaVpwN2yVxNvi52obNDrlv2J5lwno4WpI7g66lukwYjeiqI5yTmWI5pi7Q2KljmoSshEWUSz
F/WpcBq3Y9bL+05slVOHCATuyhAQ6Vo52mNA0okaW2olzQ0jK/RBJhKgQkEcQ6lQiuxBEQGlgW9n
YPdIEfLp94dOlzdmXT+8VKS/hbSZlVHQfvRSuU5zS3cGIVG8PFGElVk0lO1j4QXYEzZjvF/bwJXU
pHFXNQ1U+8fo1RJ0aEvXSo+CHQ5c1iJO3i/Ndgihj2KW1jTw7s342IiWMnpkvL5hZiUq+NOR8u4D
N1Ocj410OjXZgL/TCA5hKDunHujOUaZE4ZlqKzhEaztTcKHI2siq4cFjvuRLIUuYip26NJTRrcsQ
8i0W6YIyQI3+iFG03BTKdRbb3stLKtuqBvu8BLlUd2i0ZplAczzJb1h2Hk142W4Z4qkoGG8idnop
Oe8znGlcT+iN2wNmMyddppZRGOZHoEWjX1Dbkekp7WILMa+6zBf0edKDXRwnAtIK9NJDaA+Y4oCy
12W3AEPfLRaLREuAgCY9++MDtwZrPzsDO9svaWfWgl2pwuoICfk9CKB4TkHuaHKNppL5QEQ2qNZ5
bcZroPWKp0QAzAq5L0/l0KFI0oomfaDObWOKLWla09+WXiCwYdE0dxARadoqcnxIUwUsCAhnuUdp
karGpTYe4RPOkBsaDchjKaX5RYfZ1Ytkn1d6i1choooL5seLDVepZVJhKbnrJqCeQPrCLldD2ocm
uVAMwxFh0pNQSxAWMAB3Z5H6VCdS8AM0szjwPIWjbm0LeIdSGyYeQR16KeghmXmYL6gGrIHxhy0n
QlMLNr2BGoqrWMhNzcB7ESlqnZJynUPsCgg0h/sQDzM96A4dOJA6fopewd6UyMtzpF0oZgDCxQsX
gIMzWpjaIAU/z/K31qTYopN5W+ineHMjIt1XmbdkMFseJzrJEa1JE514W61pwyaopKpYfC8mxCdx
THyo1DWtJ5TqShT/JXheZN+GsQpzujKyV+MZJ8W5H0yYR6rYzBroYUbQI138VK7I+qH5gp2NAwq0
YWtsEBsaXVA/lWtI45eslK9Iq0l2XndrrZawCVGBmOoCNYZoqlsEgxqyq+epzrYREFBVU+nwpgjx
1CVCY5FJHeTdUPXJv+s5/sSj/FMItMhhuKunDggP6QbilG399jDnxMsA7TnZDOw5ViVaF2VEi6ot
VBoLKAsU0XwSi+wXOeu5BjeUAhrO6xLgA5pCZjBtY6WfdmndJJteib4oWHcMXvpFwX8TVmSAcjf+
aooIDFVafncZUgIV2Ex23mnbs2u6ALJ0eosqfjZxseotwDhFnpxQIp8Q6geZGAZnMKS/sPvjr9TH
on6OY9dcNqdinlfCWJ8y6xKZyCVE2nyzVHTxKtR+Ho28rplvDzjaetVe46z+KEgoUAJC354e6FoX
AGVXeAXSeu4/8uARwxxGHXtRnFRIiem8GxxVckDLMMS9rDAcNaIvTbuzw88rJwfrm+qnuEdjCE8E
gV/5IZIIaSzkSdkluYl0FpDGXI4IuJRVEgEhNbMBvn8lLii+CPV41OrkIPvIsgAd3PDxU8XiBmjy
+6NCSbwelLcQzLPd1fFtEqWniGbPSnqrxDH16iYEeqk+IiePReyLYgMhNb29xWWyQ+sHwbVwRrSd
5BCpjPk8F8MvFPGwDkocJQieNRhXtkCyG8m/yplkt0PyZ412VHm02tDw9GzeSmNkAL98kzOq4BjZ
LRUGzfIxIIZVE6HbaD2hMWVSgYqHo/AovAE7qdlUJ6dIkgaZ3pYNsPdiOR0gpZufcRwfBikHjYOE
psvecgU3fZZHTtYg6e6q1uxMeDtPUFH8yQqPoUZXgaZyBfeTfFcLdhG9ibFoQleWccDLBnGHDDU/
Y31UKTFrCibLjn/Frfap9lRXo1i91nAKnLRsQaIN8qalpedYb8gtvTzCWj301HtsFFy2yASf2XrM
lldvdYp9I+dGl027wpqvD6PE1nJ6eCCIj9ZofmrC8ErT0gsU9W5yAvnQLrxRg+iMd2csP/CfADRf
pQ+suGRpk+moA7SK9EEYQVk+QUk44Zk1nGoFSswuyjLveTBUT1weEjGgby2Dg8PQIHQoIlaqkgmp
cdnDKdxeIVNL7ohkZpj/sFRn6uPovFoq8lU84gc9eBuRQ+CWY7Ge2tIlWtppVpLb5lDcRyXb4FzQ
A+IdNOxpxTcy8BdxcRYPKxV6/nNQK+BTFyPzPtcQciCKCrHG2VFHaFChNpCHRwJEayhrH+FQQtsP
RfAuqF3IiXTvc47SSpdofzmKRN87ptGnIuof1fmXbGXHTgPs0MCG7jQkyV9BrezkGMicIQO1Zsr2
5iVI11BkrsiY616Phn6hG5RqkK8XOz8l/kAa5mA0mAGNzef8QCWvngC9qC9SHVJFLn8AD2/a+rGV
O2kLMAgmcnWjsYIzJFNMhHAF6WrNbPQrcY5Wg6gMK7qWxS4uzK+i/9VFLVXYVi7sfMSqNczKb6h8
j/Rb6dEFQs7HJaPCjzs4tKH2oxsyHcXAuMfZUzUOwqED/Yv6KzYKqCa9J6YSgPZkxCJUjxD3WI/Y
MjkPszjBPTMwEjE+YuRxi99qMn13CEnVkANA1oxRgtxnycdImZ12sfWrVSwqv2Yr82d9fjaa8Atx
1Ssap1tziSvFWtkWP6oSnjTkIkCf534dxccJnTTuqfFDg4M0kVVHQrKlZAcv6cQIAkSL/E2o0tM8
9/u8CDzBXJeIbUj0YwNKhtM473DAOQO0o+IeitdOAiKDZc1iHyBeQNltalPfpGMCtHe6zXmDMKyF
mqw5AbQlT11PyCJxyRqc+M5aSVaCMYiFgG6doldI3RNpo1InvqWFCAZhhMAt3bIG0adgwGed1gUq
WKtOlT+stDskofBlROaLJs3UOCR9wVfYTQgENFPUDVjYBtlEcz2nZzkV4Mno2gXQIAaXQPyDoT3I
bYIJLX0lf9CbdaEWmyZlo1NjhFhRZ7Cpb1RIeSSj14oZ6tltuGLKxHaATAAaTVAQekGvt1E9onP8
+1PN7C1Xnai3oobSbClgg0///ZPfX8d1Hblmnyl/fO/PH8iMPbp7y6v9+eH3n/z5pQG3IpAe8fof
3//L2//+5d8X9o/fSTGLpJNbrNKeCjmCG7wRJ2z7r0/Z92ns/PlWtSbR+R0jgvVgq5X9uTTSaump
N9vfHySInX989uf38BD+6/d6HNi2NdVkjFspkJqf+e/3+P1b6t9/9Y/v4Q9InEqaDLelVaGxIKFY
bue8R8AhDqi7BCLt1N/f/P07vz9oDVSXSUeWqtUvJXY+uHr+7e///BLDAqr0SB2Do1i4KH/+RCp1
xBcYoXKp4U+ahqVTPRElI9UInYHvGQMAgzHrFPr5uIO2j/YZaeB6dqK4KrdRPoF5+f1pL4SnYkEk
9Kt6hD9+aNUnTqtZO5BPJFgKU5B3CEpRZ+rsLQz86X18Vs5YlR6BfY4O3dobBP/2ildH4FS3+UZE
KmOA+k2F34MXQyS9jS8S3k3IQprw+1aJvjXIgpzYju/J0XpCPWi+9YepMp6zi3kCVWl/wwamg9k8
EPmxcwcRG9EeKrca/f7O+iVXAcgJfyX/aCis70rQ5sibfY5sPDkwuhU1TWlLXZxPu+9CcwBCg3VE
FKUcPqbAQQUr4mhxla/2EODw6bQr5cZWgmSun/U2LCc7eK0u6Q7+kwQ/AC19kBqZK5wpXvccaYds
ZXa+dFHVbSQh2ji5qke17CkPnVN2NE8zu0VtpysQNyLE15BkNjoikPYSdn75gp8yrC8+avtiUeia
caOW3xaZThEUNQVX4cBHyUCf1m7viIfPeu+bvMwwbch7AJGvcvrXdiusLQezWaT8OZIL+LCL5oFJ
grlWZIXUeiv3oo2LDWDsSwCs6TK9JOJV+Dy1pQ+kkEJa6yi77Jx/LJzLE7iKNbZM5+JcP0cOtsk+
IiCkZuEauUKCXNuw80/LfzMAczpTFS5IKNoz28zPUSrVtx1wyxB1GNlHZW9A/96AEZS7ySdOrOvG
e7ypx8r7JjEN95gtjO7jDakN4SOz030o29rzDT+lI+3QPd4H07byzMVW0iU9tNHVO9Wj3axN9wRG
i2/DPl8+lomLWegp+DE3SCC63Vp9Dy7mBgLDSj/FB9CGP8UX/47MNdwrNtlXDDdiFfwIvd/d1MRl
qgYn3DdtEJz2MgDK2oLZ8hGhigul29bdu3gqbrmDkgX+R4igbAQPZALJqBt/BO/f1tU8mSdx8NAy
zL1JRbRjC/sklfE0OVFEApVg+BADMnulAsYAqe2V1/qefqCnitavq7gf5dMxfHnT7IkmSObsEICB
XQdvBWsHDfAk9rw27kbgOkzZlZzJwV5+Jb08QJdfg732dFdeXuChCM4d6+fmq0LHC/bnMfYwwDEo
5l8vuHpqrrSbaUbaSyzyPIF/eG8UxOxsjjKqOUBiLC+FU1CjlfNcHBEM2VdHKN7zOr0CEBt2MTvO
at7FAEy5+8ydEK/3N+W1o5j0ISGs+q/vUtDwwy3sWuSzHsVLX7IC/FpJXHrTdridZ7e+8rrJEfHq
e4525wqF6XWMvcjo4kL/2u7JUGTrVV1RZ6HW48zfTLbvQ7Kf/MYdfBAn8VN/aI7dGYo99ZyjeZhU
5vgruD/E2CP/rm6aNWjUzHLjzjW8P2bKPXVWlpORo4LJdJvbNzqLa+TtLtR8OL8xoGgTLgWvqc59
QGc7CE+Bqwr2hJgpWxDLmYfJLNsBJQm3y2C2943Ej8crgG+6g8WxKg5BuDGocWyx/Ba32jeiHyCq
NvMzWrbBGigfcttTvYkhsSLBCxKnPEx2+EGRBEb+LfYA2PnpR+ylW/QI4y15TvlMwMTIlWBL7CF/
xtTNNr4SohRPPMxo4e78UvdpbuVPH2V1kp/7X0AkGZVG8OlC1mt6uDrYR4tRK+HMfbZP8csDxCCr
1x2bD/kHiVtReiXSpZRVQxVbUZ+cXamScDrwK301wX2lB6J+Dj9aixvZoQa9O7mW/TG74uyYv2Lx
mCj2F218/IRUV3jSaj+9YhFwq3uMgvgO/WKt2MyGTSWqs6MjvDlo4yj33MtVAxtJcpSv8V5om1kG
kOKxhcUe4uMHJku5YlS8cIu20uMavfXP42owjozOvKudEqMKu/nCugh7W6pFKCNjPk8aT7cIl6vH
Xh3ey4PEIwJz/JaCrtVWM6AjO9+yCkOnnGjz7lkjsScWL4BfV/1VQpRnq5r7TvaEl4R6jeSDAZmg
72DdtVpagTx65MtcwqvlxDgrXxyWi+G7M+0yN2RzGNHF/mjYhzW+ZAwAGD4jkI9219eDSBXWRuVS
/mGDdpZnT6mm/My3sz2tAcKIP8C7UybKIfKHtbrMPZyYhP41xwtseewxIV4iv1C4zC4fKKqWn/B2
zzMr6oVLFO/NmRtebvrA1jMFG5zSWW+bxLSDDaw+MHpP3Xqw//g/HDfzF2yvXej57XUCug6O2aXO
+oTosBM8F6fyWl6xYo3UdTCi7mrDNRqx2E69SV9l32Lf2+Z9Vo9wretV4nMFKYo9OG/UHoqlyGLQ
iEHkVVhB6h6v+Z2TgW3k1iOag2IysDwMiI/Mc463YFvboid64ZpplfyYv3QMkWVSTc4onynUslbA
PjOOnKTc4GTnz9IXJkeg1D3pS77nW4PtPLO+jRxlAiegPpeNdnLuLH/WjvEW0Ild+H4KIqjd8nGr
1ys3R/TLWUQljack9DoROP/zvInvWg+DGJ2D0nhC5QrW9Gt0wfZgmQNP6YXE+6u7iVcW6h1CC7v6
VtnVH4lbO2ye7BmYVsqO9mXsxhkKte2Hu/4TstGGZfAWfgYfwg51oB16dC4FAMhdPkcsAomnGsMs
Qr2T/BnuYgIdKiBOAOt12Zjc5f8J/erIyV5PSPTbFOiQBWqs4YmH015NacUQOoByeYgKRwaige5l
mab1aqBqZFc7UwEi5LE7tsin2N1jk30iajqz14WMTbtCCI6Vb57AbvOWJA24teADHrzOcEqI4dQt
H8V8/chP6pDt8FBzhdQBoKAH+wEVTMWX8rXRnw3AcOM5ovQbw9AQxU3Io9WTjQaTL/all9QxnPvK
1B1hvXPFlWYTe56BRcJXRz+ws2zJB0WAx3uISuZHc4ywjj2BO/ZWgU81yw18bPYcZvmLgpmCXXrj
84Sg/TEEVgkU4LsWLg0Io+lHIZuUFesg4IYjbjGpElARwfcNjP12rlF7e03m8kl3mMv52vxcvIYm
RJGFdWd8ZiaTo99Ubod0cTBf1CrzxA3Efo4rylSTcabEqQX7QrNVD2dHofiWLw2G0jrIAh85fQfX
UGrfB9xJhg/VpZKAFOmWbUdaQ707Ju6srjFFZ7nsZgJpycDAZ0LCjqzBTnKAZjxbn3ClvqKWXE8U
xjYEqiy8IztPBCd429+x0rsioyU5Fdxb+Bls7AlNIDaPl1Z1tZda31OPLzTa5kSQ3ve8Q/AQeoyJ
6wwwTG01QFuglCxfATgRWaeezhpDLfFZRtbbac5zta589a7ehWqNVsB9XCkmYcR7dWSdQxPxuo3Y
2qB9I082HXTVKPpTXbHzFwkCF9zrzqNI3HRbSiVpQwXapsk8wQh9sFcgcunH7GKseCSQHf3c90u8
I487jV4ElSAawcVGZrXK0xY0MiWVOTvAthReggTDIYdmxYfxFqiuqT5NcJIoAf8IkvvHeLD3ZRwp
qadyzSvOhKrcMNrZUSDx2LXJpjoTulB+hDRUq+AtGThHWZ6lx/Lv09d0myQ+6/mBFAD3UtsXdVxr
4V6DF+/oh8cW0breq2Y8l07TDuVeIIeW39VbVIki8S6oe4CWeeF+gD0TYPgQFskeOpkxnnec0/Nb
kjv9U3N6XPGoGgHXly9D7cGGRb0TiV7xCn0GddieK9AJ0jaKflDa80N4DaZ3bOkx6GJzgRycf3Si
TUR466gwE4JHOAU58suM9K9t+YblZ7VHgPFYhf2RAHXeod3AnNeOFBqNbc8pgOvPKnGRc6kPwTJ6
i3ntNTsLEMSP4RZXMnPcaF8tJ8F4Arpa0j9g/thyD4XXldZDtW7yZz3aThVaEJcs8TFjJUMr0NNb
wheF3UxGLgSMdPnVWBhzZDtQ2Zly6qUj4QznI7wQNrvxbt7HCX9bb1hUsHETWyFKmEIYzcpLFNLa
EkAEINnm4H+hMjRHmrQgtxODvQ2rDjRQ/SJFUnRt5LsaTjLgsf4XecLIPnumFqIG2NABjscOEwyX
M2oUv3FBc8VqlaV+YHl4BhQtkbzXGrCsV8dl+q2tY0E3DJJ17oAm1b6r6CXZFMYaLytpW4G0fthL
EMY5orl0eh7PYe1n0Z5ydGGRt+5TjGOCFrfZxwucfrcnIYGGoIOwJUbkvyR77mhmXnkA8xfRIIa+
+jZNOZfr9JSnq0ePoxW9ZNolu4h9UP00jVMj+mjqcWQjG1GpX+OHSm3rqxLA5pPvcCrJmnOXg7VS
eo9+LZ40T6f5tVdDznKC2KnaUvl+3NlsgPJSCR4Vn2Oa1jGMdyDLD+Jl4ar5HewEa61XdnFrJC+P
fmCCE7s7OTzKchNPFy6aPQe7AKXagkplY7kSMLHXzdnzJLjDheOB88nujqwbc6vQwvaPwOuIX2vq
4T5xR3fO19SvHESlnsLP9LPbf1Sb0v6ofpT1dPueycTeMVTqfiqVHdwGS0i+H7MxPQ48hJtBTMMU
faUsAP/+RC67jg/5M+QvgRo7lVnSu0/hnITudEaawPpU3OE46V7yTdhlOMgHusb+UvmVgLQOGyrG
AF/Djb0Uef/nmLmHOrQ9ITM6kBrRTaKLTJTKx+KYH9ItN2R3Z229FA9WzegvBy9V969E8NluyPTS
bXEsqvX4Mv30jUNIEwPnQ9wr1iHN2QRF+Pnl7cfErKwwr/ctgI/kUNNMe8Fld2VAqUrw1Wh3Kmjg
fUo/9xQh13VYDpLpzNrincjcV/WVbax87lcsuJTrq0PHZM/aF2cWLysy8+mVUy9gTwfD3dsy4dO4
xlGXJvhG2uONyix73GOv+kErIXKJPvD7yrc11ACfWtQv8So9s9x5l5yk4YThafqDC3V+j5/zZ2MH
Lt0jvNMPv68HLkTyLXrz3vI59soDQX5VrbNjgB5z8j4b21YGVUXuDXsiX+h5TyUlBMLipWHaXxUC
KuuWvJGTG7402NoakdHaFr5SL8i/jcrtn2WPSIcNEpw9eyZl1enE1OqOZKrSjfASy4h3RXRVygX+
UdzwxI1Vc6RWkmLWg1uSX9QebtSAqOSYhpQjfVM4QviPWJRiNR39LCBxAQtq+qVKR9iOP/T3tvJZ
NSH7n2CnB4ImzbrcjcEPPfk6jT5J+6B4iFWb7+VKcs2VUW5IM8TUU9Jjox/j/BfyDzfevBvhv1BJ
JwBeYCEJcMvBjfAwuQg+LGFC+Fnbd6fQsPuX8QnHV3kTIFFHNKsqJ6j2wPSpfegn5FnbOxNogz06
EgVOGztsWb0jzxs4g5/NHkee6qJhm/aNok2iODnABfTcfeuEI+1DdVDCt5Hm3uuFf6u/tdW4Hy/R
Lrg115EDk6QTcwVo4qYdPTth55wb4wYbRCqdz2mbNDblRDv33fLhDoQQLoYnqcthXyNk9Bn8Gs4w
CEqmV7WmzJXG5xGrLh1it13ql9hyjY6qPfL1b+Mn5xlv85GvoOrW3fut+gXyEJolm1XoqcKvqqWp
6qQf2fkCzDXct89EI/2HznGNYK+MShqAN7wX1iAuKDN2xLFUB9r7A4MRNABxiHBxy8AkeLeyXojN
d8BzyS87xBioYcrv8nvi8yDF9Cl8eowbLEIf8i6lo4sgFDUYn2SC47k4EwvkH/JjdTHohjFT4Ywt
CR1B2LJP22hfRP5S7EDoepX5mdvijLjiu6K8w5w6njYCDY32IC5edF6yb1N0a9e5cUUMZVRPJbWa
GzXfygANY0/EoWa7y19NtPybF576AWHYqt+lEFGLo9UQCWRfJQdBTQ0uCcHk8tvGXny8UaEr9K1o
7AO8uOcv/qMiYwHBWf55UoJdrsAGr66W8Ty1O32JQ/X4BNR4XZXrS1o7ZvSDw/Eg7HgP5AL7VfCr
ODLrv6mNWFCu1u2wMQ1kyl02tD05/lIfwTNkHaDJzcYaIAq0bl+MYGdqPC87UOzgnTodIXxBzYOI
l2yJgmW1FQJnw0BDKK2vQUf53Olu3Y1/lorbWrtZL3XxUlJxBpSrv+NoQ+L1xLzvCFZWwDTJ3m4D
289ceYRh7BpHMg2z+BRHtAEwPSm4AQQTDuyovA3la7I2FnPErk74G/vNOvFRlcUv0RpfebEvkssU
wyZ03tDl/13QleF9ODnZpj3dhCeOoRI/G0cHcULjhyAKE/oQzWRCKTl9ilMXsehpvQzIB1cEBtsI
aITZnJWLYgdXTqOLGobp/d4B8wPb7ZlcvTrnZDV68jR9MVrDjViLbQ1DmwSvAGYfmx5xafDeX6Nv
UhfiYmq5bJCxz7ZkrOVkR2Kxu2eVG7zH6pkQM6HoR0+opf/4xe42veXSCqD2TsfZZjfSdIIPSKJM
UYOl9UTUnm3a8IC6SY/2C6f0DbGc6Uuiie1AGKOfJPnpakNqD+8crAgmUu5wE0FnkoXtUtS7kwue
tHHqCfGxNT3hiUFeNLSoFao2xmf9Ybyq3mMLtZK42meRKV/dGSwZWnQ8feQsyUHfie7BdvMp1X9S
IUIKiZoVMYLOM3gNyRVBdXgEI5KylpJjD2rKxjrxV2b5RFQIDFByhz84elpADYawBGREMtgIJpT3
UbvBFQBpFW6TzZtwpibKloH7+paSEpfFA1LhU95Dyjm/VA7F+oFvBH4WOKLZUDsYUYApKSlSuiVJ
Ct4f40G5FcfU42x7Z9jE5Abfkrl2ManQ4K1VuYL4hQjQe/yRhhu2Bq4mv05fvBLbikbCLtqc8CO0
OtBTF52kFgNuH0055QtjE5kN7iM6j08xLHUqjq9QKUlsggPCOKgF8GJZe2bXkhkZcouzskZo6JVO
svbY1w6+3ExCfr8K9xWT+gsvaus87VjIFKtBgj2ZB0qci+c3hw+6843sMSDsXTkhFt5akDJJR8Bu
jB6y5IlFS2kloorT3HIsoyokIFjMUnrhdyns1AQXqYdLI8+dpzFoNJcgKnp0LKgXx8YpIuKrPf5u
7F0CdFRLAXW5I8PUrHgpC7FZiqPaje6MuSms91L41YGOeeCuCKAFjD1mUh+FhXX5GuQzkXOr7HLt
JrD1c81C4BZoqYTrrFmhs7NMnnjJPNiySa0BvwCRYFYW9H49noPqiN1xHkjbUJ51BU4CpsqZwARf
K4ViRbnm6rlWXplPFIn5TD2dp1tTIEVoiBmJeJZy5Q3ZyRiPii1luvDTvHFg+heyRzWRz0m5yisc
WxUTCIza1GFNY71keUc/1fTDoPbjO3/O+yzpistAd6Tn+FzvGFbuiPuqCHcGnogrKGsuSaJfTwuM
H8/Aa5Z+jjGcOAsZccZLFdaMUQINB8dj8iubizFMIA0Ue8iLK54iJcoPZievqU/PnHsBSHfxjbvO
KDbW6Stlf77g8qmsd0s4gl9oJlO3Zqfk5COllhBdoZupwZqkqsks4Zlxr2SDSKwQOfJQOecZVZmL
pqABvY0VT8cbaEuFXrjbDQ53xdxqCJmRwdIdrpFHxK7AVAo0drhnoT1nLi3KDwsZXj/5jnzwCUO5
FjG1oWx/MMO1RA1tgGa9olQJsW2ZtKanS2/MFb6k5Cpry2v/8c68g9VtuASVtBqkG6xX+uMu6UkF
dJ6JijQvxdiY3N8hkeVVMYtm+Hl7Dv7i/Ji3DCt/T2d8eaBoxMN9ZS4jtmP53A6THtWbEPj8mp/w
KzyOETNDWsPLbXO3WChwaVmLCN0yBFwjhj/c/4zpY+hw5/wR18skWB5SBWzTLUC22csDJAdF9Wdp
38BI2wdbko0w4+whSqLQ4pi9+ziMH7zxcKZLIJAx+bwvt8N/c3vmBXXKPBqSxC514ZSsWVXPhnZk
VWgqMoB+ruxwte3pCmiijcMONwv+jYfIiy0LA18VFoPm9jXNuouxU8l/TJ8HywLhPfhFHjt3yG2q
NncEywStfHkNw6bGYDV/roFJLv0DYKBEv+6wLGVHgnNcOXPgT3R1LVe66NmO4omQUkw4M+d58wDU
swCU03sYp6RzMtEtjRP3MzKViAcxit3zGPhda14KKAE2R5Sf5WVKLdBXKu6EO8xVYJ3X8a41K3Cj
jDJXwe/xGCSEUDRUh1BMgGR7iEBMKlf+IELO1trTr2N+8CiRkQ7yVY2dH21AE+13Au5tgiobdnee
tRuX1WeQ9nFVXPaMvitZHV86Xb9jknWn/oUGaQhXnrWYON0lA+I5McZeVBO2gNJZ0WJDqMXyYRsr
0adYrLg61rEWQd9xpt5vE0+0nAqJRaPYvKB6wnZi9c9D954AE2vx9ck2uXoA0oYeAs5srXzoePnZ
fxSrUtzQGrcUHGpxAMHvyhe1G8+YyxyCC2sPpg9fcrsLgqtywHAsOjfS2hhsuIDoImYtba5lYMOd
BURH9kieQDjO1eb38Nu5RwUH2x7mpFlf1WnzxwizlwrdGkwl44PCErlwilUY/gev0wasG3f2EGDm
LmuR8dFatGGdYuk6Oc1JfaWGx2i0s1ema9TJmYVgCgzZlQWIIiiXraPc59ExUHStFSi0s58B+GRg
2YH4utG8JZGCgc5143HFUiwQC3PghLGU/1iQUPIq26cm98P98VyZlgF9O0h/JEDZzvqqnwPuicSJ
yRhvGVjSPC6J+18AQQbgIifSvYBivh3itBPgkgZOaNvk13ne8fbLJBgoZaL96iArRfVcC1YqVU6y
MpvOhVx4k7UyGkpqdj884EHWzord08HZIpfBAr3E+H8jwrWLvkGp5i/LfIX5R5Jqbh66nxQfZA9M
MhJccmCVrK0cLymq7tNexGe+Fm4iGM/fy85UfR0pQ5Wa57KTUeXLnzkzCS2UFiici0OXWGzwAmxr
EBXeMuA68ilOZTnaa0TuwF4OvIsOI+gp5KVABOwG5RlIf32hzgaSAxm7/8ncme22rmxZ9lcS9c5T
DPYEshIoW71k2XJvvxDbzWbfBhlB8utr0Hlu3gaJRN2XRL5sbNtyI4mMiLXWnGMKME6iokN08ckO
5TZY7h9ceAH6whWZvAXI2UM9nPgEb3ULBailqFjBhuKW1OfomVfUtG5QdmV07vHfJuuaNcS6CuXO
I/BX7rrgY7mu7QvvJY1W+KkdY882ve5p1CN6AZnBnTXIDYJLOrmsQBVtUuRcJSxQHz9BcGAdtiwI
UDYlfnsGdUBXMQwJ8MbRunOdbQljNV6zPNeAfoPlWah4SwFtcFDnBl2iHK+9d8rdNtuHCdnaCMA3
scnNs+6zLVYK7jQUmYR61ERyfaJYYRlzvgGdh6TF35c1xHcuhKs6fPU7jIcrNIjLlTTsUZYDVAOG
ad6AS5ILJOlox2cme3F7VMlxqlZw0VRPbjQ4xGsjWSe4zrlDl7RXGun3LKZsNNyLuXnt/KKNEDKm
2TbtjguTt4JLFsU/LSkSdUnJRrVPr49Dlg8GHNDeE5tRQOYO1khjq4MjX2JpX84cyV5ejA8+DpI9
PypOHj2eQrPnXWMnr0x2+8NCM2JmNi3PgkeS37J86K2agdV1WyXHBLG1fzWGu+UkzX0PS7F7oyPC
r/fhUXnL3cPEiX27YDu9ri2uRob+hFqzwLJnF3TS9qwkCJShuALq57IZ3Au3JeL0SD7DieV9b9TB
4kfN6z5dy/6TC54ZSGRfuHV7cPzYFQinze5HnhBiB+4KQqrmFrbPVvQHvCVXwPM4MV3Pw9F2d7He
GdPGpHUerxrjwruji3Wjjs68o5HDy21Ul4gTFwvLz2LEzdrcFW9cM9xS/GWsRLNa3mwexMXMYsTK
wVsUm1uTcGf7ipWnRLQCJ5obmScJmfQXghAWKPY7w93z8GGrqZuXyF58r9ccwGpxyzI2pDddgM6Y
s/kqNq85NvDL+K3sfTTL+JDXkMMZd4s5UqPeMcFxQ9r2y5CBt5XvKmOMOWjGb0LBZoclJxuhLjnP
Bloy92M57/GjOILkW5aQYpb4OxAIZzndYcXVD/HSHPbcM/TTCvvXPZoARjKcxHj2/ieL/B29UYp1
6tVl+0Z5QvsTZRFG5UVm0EtUf3uUFjST2Zw7OkwRJ/IO4z4IumAMSeyUjoM72mTxcMOUrlDr1Qe7
7UdezOVjo6uYFinXA9JUscC27SwPQ9eC2FwwAKOnz3NQANerev/gksYS25kCoYeSc9J47hvPuaTN
aB/EUNuHkGzwKzNDRFU5JRBN5z3rsVGU/QQ7iPylyGzzvakTBt0GppbU66q10eX6EJm+OsRDBBZK
WwtzTNvmtTJZxMeQxlnnkWeG7fy2ST1jQyQRMRjaedKeLq7jSPoYK0ZWLqLboZ88tk5AIRVb9YK2
rA/+7H51sA81WAqWLHbnZC63g7/OONdA0ar2OaLpK92HxTr3xcMIt5OMK77z59sjguA2UR7c/nyq
yxcGj20+/HytLPNpN9K5qRZbUGWN/aGUXn/QGGS3waBO6QKyzv/jHysGE0EdzCf7xEcMajXBtWi5
cTunaQ/EI/3lH1tuXbdmKwH0xnHDvP/rAzIv+wwmD9J9BRvo559OTWCi//rxz/+U5PIrq3IPRAkG
ou+iYvz5b/ED5zbqJttW1Xz8d+x2TsLcSMoP7iefeyRF77/qI/JDfv7aHxZ31+ZAu3/++/PJv/K6
UXbylb9+ssnhaHTUYL2k1wObjLiS5Y/4+Sdb3pn858/5+e/PJ3Fav4Qmk8TRxq0Ul2ZLXclO1ywv
7M8/evnwHz7384Wfz1lDsrMzL92Sjnsq/UJsKgX725+hYmtS5v0kBrqUt8+dackrADv+qme+YcUQ
tU1FfJPloTIPT0MWeGvotfVWGs2TpjNDzKrhBkt7G2CXrsbfsjA7Kr/oI3bzghNBS6Y9dDTdugxG
ZjRtGS20zFcICFQV31YGQhnbITKJcPN1mEh6nk0ANdSXOJsAL0ytyWs3DcEVeVt3ALm8jTJdUr0K
YFjeRElUnLtxcRMGRLFIFcy7cAw+SvnQuTQE3U5UjyajkJRy3UxLvYmDNtvi+mUQQpOEjMjLZIm7
loCYre0gfG31EqPF8WRCc7h1YSlAbRk8SgL6c/W0sZMiW6cOW1qthnuJrrKhaxXkhGoSyrt31d5M
8UxnRdeuopFgrjKg1oJxuSN7jz5U46xDzH3rcuSVjqeNrPp+1Q0Vgj2M0bHoqMjbr3EgUE/GHIM8
um1xwzAdDD7TejYhvIf+NVMF4MMZVaHBVAaOtty0kDfBaAQrreiPhqa9aTSKkFJQYZR1+lyb/R49
PQgDBrQZ9XPt+ynMFzRIABmIabNpJOYRY6LhXdW8aOQtOHRen+2Q2qEaOW2aocdJCqBDiaNtfMcf
OCDNVCj+7SuCcV6hkxkUlkB5/KF2tkWdfYR0gFyRu7vRJkUQRDP+oYoBzECziqhUSYFEyZDCXhu8
LMbSNJBR2VoP1lJ1YYXYB7QQkXrhoPVRHoW3Y6i5a5Thb0kReasH/mLDyBEFGvCZob+eTfYuf0gO
1RjDnU8RezZJ/ub3nEZN9yPMQuIxBja40sVoCoT3RXhUhuiYh71hTcchUeOqNavqGNoKowTBHsqH
zlCI5Xgv6mgd66q4wQ6ma61OslP2DWjky6zJFk8Z9GJBmY/Cd19by0ZKoIxtM6SEEmjQasG2sOL4
oqtbaXvhC1RZNbvrUNvBERf6PkvrHru+e5VHTX10je7G9129y9v+Hd6Y2GjdolXh5r1uDf8yiJR9
L53SVREH6XIRUeekvqKb439VzayvZo23LXOcrxbUiBGX9qb3OI8YCsRhkPqIGcoF6ZiapKULd69R
0mbzVKJU0pj3suEtTw2mQDB+wA6y/07Olx+D0tMdxj5sH2db5dbBzudDXAOUVFP0CywDdo5c38Bc
JkjvEYbdRjkiPHWgNfHT9Ed8K8ciEr9JusdA09A4Y8ln1oAgieBm1xXZ1siUxe267kvRgs+47z3M
sxKoxKFCHIHNbx8oHxWbNVEkNVlx3RWePOCQGq7NyP0yy7rclrW3jUTBTtDJJ91V79orsLQNYgtk
7bxc6Th1Q2iiRmGd/GT6CHIQImD310GC5U1jUWmF3I6cvx04KbaAL9xgafaw2lQhWo9u1ukxYx8J
Se5dzWC/QczS9kO0iAzEb3HAtq4P94HzlmvV5saK/UPZKDYWP5pW+ZC015iGQSsa817b1XRxkmSX
Ne6RS6T8KCLrJqgQr/c1SZ4lddyAzc3TTNa0pG2YdG+OHHdO0BvHOUWmYSwGyWac440dyKfJhPBi
mzasy5qtu0H9DcXgehrsb1dT3+C40vQEOBUJMZ1H5rt6yRkIU3e+dR37BQycpPMBUbVLbc6ENY2o
buqpCTFheU2O3qxT474WHrrBhCmyscEIa69qIk+vzdZ7mPC/HgBl620ahQlpgNUS/KIOXlGfhrSx
L0ObPUYCNDCLcb63sicvrs1zHzWnMCalxWKe5eWp9dhPiqEOUizZGQJ83/s4hV/jNKQ7aKi/p6S8
QqKePNWrGMvpvg7eDZA4p7Cpb6J2IsoC0zHuAfNXsUgkzIh5FoG08Pib9JSLhHRwRZ3HJGMqxI0w
ZpZNsH0bI/eTtSgbKIvoClujufEAzrHDaM7NoVusU2kwBYzdB8foyIl2vTWW0u9sjE6ZJK8vWXDi
c8Oxs9Zpf4KhhxyAsUvrMAYCtuEdIcM99iTU7GMcOgwelhYJ3uG4y9KbFGCj45e/pS/wB4jPCJM6
JlCt95JwauJsrJe+jCHxOC6EXdV45FmofetObLUOiddkk18Xfgd33yyehbLRaMjpYvgxQzFbQaiF
j0dMbIXxMexP1mhztmVpGQCRb7RpDSerKe+0nt/Gur/tSkmPgOzf3Wyqk5M28ZaAQLDjnn5w6Bre
ZoQ9FqLeGhZRiWUf+0B73YpW54TExbBxRlvR3hpVQWlhcLpzMSRJwnOYMVrFI/afW01aD6Dss0H6
wNqfS1wQHOjbpm3ZUdHOi4wOSmZUX+R3kOANr3VERhyZeJ+52O8rR9Aq94N9ygl9VxJbeeUlA3k6
4b3AhhxXhKoaZlAh4F4RN5HtGiWfQk+wtBt0FYVHsTUT/0q4OU2YYEAq49Gn6iwoIiYtzbzyXeBB
6ync5GSc0LVCakJmRwuJn95c0HLPmGLYOj4MszlTN7gex7z6jXEf8JDn/mrm17ZTwXWcRhXVDc/f
w/Eyz2F6MyW3AaQRlEtvkzMiZp2oBqzjNBPT1XbjCZCKiW4YbL7HwRw4+3Ni3BMVQhchlC15TArY
nRM9hEyWzHqhtAK+uIlj9RlLP9pChHebXdswurX6kTbAXO9boq6vclECeyydi5vLT9GrbWdx3GgD
muBdML+mEUIMGOJxM03cxu++lEBf5n7tCsW4WQDJM+b8LMabySYtcmgYoQaZvdEiZEDoU+RQhve1
S8GbJ/b1WNcJVkn/rUvDvbaGNzacew+YLoHjECWIAeE+XTdR5J6asDiOYu5xmy89JrN+GENymTJ0
cFMx8iQtDL4AKjdkETIelDb+Z69ddy2RMLDR/XRobwAT0NaHSR7SIQgSBW55bG5t0XvAZxi9jhhx
8oRUAp3NEWtT/hEQjXPqogF1UJZvyWWj5Tq6EB40SR7aXyUWqXGQuASxRRt/Ei+2l9/Og/bghXfP
2NbZJwPUmxmGdMtiyRknmntTFd7lHm8loAhUTRZg6ylhzmnqZuWJCx2zvijJge1b0PJmdVM5MqMD
3tOr8xqgzbE8ZEq1zxLZIll47kJ3uCfRmvaF0/CWFRzolMmUvhUVreHOqTDv1Q9gzCmHXQx3OLr2
6WBZeycM7yQgONDWZCxz+KZz5kv1SGnabCU2bOTAfFgGRDYVufs+hcjdEqc7akzGNC3Fe+e0t2Vt
k9k0z8SycfN4YHUoHnlxXc9ZNLkcSQ1Su7xx2jg9bPg25RhhsDIVQ0fmO32QKHPea86+a7s0v8sO
wuBo6hJJSJcc0xbEHzdpY8EV1DYXeMS4ttDkwEaqDK7tusTvxjJZaZwWdoBXNpKPZG8FN62is1tb
9a5OFxsCgs9KuOI4RjMkNyV2FnCIHfW0reflVIB0nTSczejMyBkRhFFQH0Te5ZchDTOomQzX88UW
Wdc+uQFknRPjlW9FuWQKtWl0Hbrj3tPYjwJ/oOiDhnAoCpWwXxFSXwIAc8RsczzZBjaBuTih4+fA
JZh2ziu8Y7V4jV8LHwt+xqF+5flzfpIh7ZRWV+x5lhmdJz9f/AKMTyK3eDJN+iKeI8RdE2CGdTja
XDlxOcMSC3DKAyLlpo83yADJXYtmspX6+oiP8bud/PQQzjX85FG+D16zJ4FS0nIo9GauycLtUG6H
voTeRxutinmyZhDf9jZvrpxZn82ZwtAlZ00HJjIyQuPI8jBd0Njy1TBS0sOsJdahybp9NyFHp4qg
5ZSi+u/n/jDjf5H92bBUfBOYpHo52nik3LXZOz/nTrbXjjwqL6VjEzBrHIz7uvL34JcZDw5MNc2I
7bvomaJX/pliaFXl9qfOEw9dc0qYkVOCio5n9Fv9q4rGZ9oOLuVTwCrnEo3sdy0GirA5RYNNNJRV
7HOK+4PfdKwtbXKQTPoNQMLbvAWdXZB5FmBp3hozzG+Cb5cq1FSU5TbCyZiZ4cDRuSpQhgob94nQ
5R6mnX3naLVXtEdUHKU3QH6Rtodte+b6ZDnN7HmVuSZrJ7DqteMZXxbOgmMg0tcxZVs1E+5GrhZu
aI6w2IfGatOJmhCtbCMFy+jkxd5VEzsBD+je6gWuTOzCO2FRZP2kKbdo09D6m19Faj4lGaPCWTGW
D0IdIf9n1B9N5JkaVfuepK1Y22PMkBKtuYQ4uklaph9Joii7yvw8pvaD4RPrYYaTz9yDyKUPTRrq
1ZQ0SDUMr+Tw0BXrLrkU8/Q8zxMWspAG8FCX50rKJyhmO6OI44fCfZFKfY4ZdDWAPOZVQ5sDoCkk
QYverSXNgxxL3CEoSEQ9olcIDirIb5LuZAvzvZtBMpR2ePShDSzZRvgVMnUvw1JdclN/22ROXAcu
rhCVhi4JYKSSumnx6unnpq7dr5lUhzS/lGPX7odqZgyUjcvQmUmQDGm35s7NyIa0phv1W7Wh2vUh
szy4NWTUgV7cQlCCuS1QNMJv+WUQ3McRAXYwAT0rAw3fWuQvLFhqQ0wASsmK9b1R6WdaF1+NH7d0
ddu7jhzUU4WWUrGr+nPwFUpTrL0FDZL28/OvIRDj2RwABpa8SHAr6m1rR+gA1kDorTvRqZ2fl9Q0
uidVCHbtIOAxqtjeW7HNgT+5mcsacLvyGV00826ErnE9ThO2gwFwROrtSxB/K3sxJuqOJsbUNzTE
h3aVaFLHEqu5xePL6KLl3k1a5xVM87ddkseRDfKj8njHrTRqttPs3QKlpiMNUVIanIp8arsmwErj
QIOH/d9i0UcwPjqQQEJ8W7zr3D5OspKjj9Yjh4I4wsJnwcYqYORTdFZh85Uypuz78rcL9xKFPB7U
DgEzKw0Rhr+MEjmRiGcykQrmyCnDOBJ/mNJ0H5XABRUFm0m29R74LcurQykXKSI9pHwd1TzfFu5d
WOI0zgej2ML8qNAuAlUyDE7Mkl56yM8wCnnp8y7ZJJpMmn+e5Hb+pfrv9l8X+ttn3UxALJL+3/71
7z7aftdL/rP8Lx+0evi/j//yu+7+5eZh8/iPj/y7ny7/7efLfwZM/90H65+w6cvw3U3332SJ/vtf
8ucj/3+/+Gdk9ePUEFn966tMKzLlSGD77P+W22YRpQFy73//PNf/POy6qr5l3f/6T77rL7S38A8n
ILKaGFeAapa3IBT/Anzz/7DsAOyr7Vi+bzs2YLmq7vrk//wvJ/zDJkrMC0w/8IRtBeI/Eq8dG3xc
yNTNsYVwLdtx/ingm7OgE/+Gj2mG0AVp0Lu2AwaBdM9/YAyaEMvGPq/FsTXiaEmHcGA7uOktABz/
3YRA/6aCNngiUaC4J5y6OZNEhBhxLAf3ts/YnCtCSu/8iSC1yFLTT1rAo8Eh/Vgpu3904H1yduwH
xvb0RR14EFYKZkFm7E34ZWLzFmKLzwEmFv2LT3rdC/1N4zZuIkG3zpNyBeQZ6KkBAJLdY/Lsr6D2
y475iF2/2rbUmJB0Y3+FfuQ+GlbkwNXKoemjtpQ1+sK6iYq1OzhsNLNOLqa26uE6H+irXU9jOSGO
y01MD2ZXd899JDpsN6MZPIm67u8SiNAk8tit9y2GvPOuEnqY344519B4g+apCkpw2jIJ9C3dH2D9
vDYMHCxAHsa1cqboq6m19ebFnfkmyzaEC+yxGRsKahnnkJL+Q1Y7WIGHSZq3lBjiWfdO8qRMq380
U4nnyfJN91FmLcPMzjUeag3UtqyEeZePqtsR050+D3HOrCYcS+s2qHSAU7V0qqc+cIuTSaL390TP
/7cFRozMQRA+EyVU7u5dQq6Ga0NX6XvgpwgX7G7YE7Hb3AiV4jIr6sr9LGUL/oir2tl0dpjd9JiX
0ADSOXpglmK/J3jpH/1IMNMWIuSdDtuaOfBYyHNjVdICOawn4E0O8HJ+TFvfeUUUv48hKqXMZq5Z
1S4QDjXa074NEwMTgtE338JOqrdGNXW5Y3QQ3wo7EJfIyow3cr/np3aexie6UiyW4GvkuwH14VlL
IObIKMfkXCvb3sVBvCz+ZvRC0orpI4R3OYyjTvB4z4u8k0S3WfzCZLTFvqwy58OaBHYFqw93cdgi
ylXCr85+67r+Dqa8sUxvROTNiD2qLpPA4rRAFti4/ug1p1xVYdrvZV4tx+gsmoV/TmPLo6UtDak1
+JIKadggverDh+T4SO+6vh1yHwMulHsog2JCmx60FPymjq2nWDXTYzcranajyrmefUJwn7o8TGlp
5x1JjNx+V8BroH9EiXRO2ozqN5VH6ok8c+PL7uvyBDaIGPSyGqJ7Vdnjd6k5iiSFdB79ZgwbZhJt
/5lnhFmYSQwByNMyP/heNj3KQrrwrftg7q4y2pGc1YG1J9CIHC55i+v+NqGbhU4/9z5K6MZPvN3W
CUUh44lSMrIA0JF3nNeUgqMy9DPhe4wZ5cuk4q7cGZ1n6Otm1G3CFDDMEERNiZmsTK/sHrJk6AiE
nPWbG7hIEyUHhTc1tZQw2pYRqr0iVC/2EEb3tVNC/9PVEL7GQ5vc1pXlXLwynB6U48zv49gkZ7fR
/l0utD6WVtR82ClZv5xF0ay5vu7vhznE6l2WzlOdNPFXRsMIiQZfRlVXx+3e9olyvpLC7D/iMtOH
vPW8d69JmlcA3LToRTfIRyJcCxoWYR1C+sgD4gfaeYZtEI1V91mLRLyJVlXnZQM4ubNEFjynWcBr
O0kMCfXYz++BOyfvQxYioLKNjL4G77t5nrqaniMZ0BElDblHtEqT+b4MFCHrBLyShOuRpHRX2mNE
WCS9DqySNJlf/bkwv926QOrUx5xVVoUXhhHsAmFx5q8Ht/qwM856O9DDKOGYGSw5kw55m/CqUqBP
vplZsCgm8zYwaBpe+f1sfE5MSc/BkijoWRIZ/xQ3z0nqty9zNvVPFTPkt5qi+RdtnOSxIMWA2JTO
GLCFqlx++0aCoMYgcPmxy+bwAAPdfhiarPplE6l0KJQ3nEtbEFnRLC6b3mxvCvaJ+nootXVJ7ci6
nWDZYmCoc7K6kqzQ7ylJou+pn7bnWnfGpxx0/5BE1YQJ0K7ngMSlIFqgeTZNTArNHM9QKlBOed0w
YSMpsCr3PimqVpizfjl2PbwwNW/vOBxmd8VkByHhvSVIxyvTcDlFJsqND60l8mobSL95H5AiIRw1
3fK57jPyQqp5ROnhMaR+BNIefRATXndXYmYkTSu+mjD68Rc5141qC/IahjrrGwj14ywb+43kvfZo
t6FxFwAZxOCdBQ+wOrP9GHvuQ9C7wXfgT8UhNaf0Mrg+9vAw9t68uoGtlrcZ6xVC2apzxwYYE+U3
7KoCy1tvV8xiY/0oIsO/LbJJ/WLnRINTdpoY25xkK3OCnyeNITkzQJq/5jqMb1w1xV86duJzW+fD
Q56O0bmfIibfdtQeUBFbX1Km0f3EboC7ydRQ6yGpRstNFF5kOzS7bFDtQ9YTGoawfMmW19LvX6SR
JS9G4I6vMrerl7CfaPtH9Av2SWDGVBFZAfYl8ifrLckFOY9dkhyorVhESBDBotdH1sHSjo94gy3v
mM9pb105ss/2OqmcgyfM8MV2g/miyXa7Y7GL9gRAuG/s4mQn0Uv7imNhb8Wg/fuBDsTRozPHDZ8z
2ye8XLww5/Be59iD1pQInhZNbeNIRF4NQEnPzwOg6otZlOGBGWV29KukOSmrsw/Z0NovLo3d2yhL
g7eIlIc7go2GC4u8uIuF5d8YQ5qiUFbVeJb+RLctpv3oxcFwmE3hXmKDQD0rsO1TUeYLsV61Btns
wtj5qipvaycrD/1Q8SM87ZfPlSjhJirPuGOglR3oTOSX1kP3ztglOkWMO146YICnShT9sw6bYOcp
w9gGUTy8cjWkZ2CP7daop+S51xBhCXeJjrIK4zMBpsMWLDpGGyMfWbwMGX2GhgtrAIzw/ZQP3dPQ
+mLvckmcyySPz7Ea8j30Y0zl01i8xY2VA1ULhl++60SX2JHsuEMwK3vl5syz3axGK0tq067W4/wr
bIizJ9y6x+eMqVfEE1oxvxye4c7Pu7SwEwfprbLJ2gCCVfNI4v3attnV8ZQdyjSmUcegEHtfkRnf
tjk4lxEe7F7lcXUcZo6hiDKNAXkPCpQSLWBJIF9WwzKLXCM16HZMKH2jecn4a0U6uidTJj0SRdv9
IGuehDBlZdOnoYW879yo/hWkGqo8VwGpdWUvP3uOqVznzCLfvbJ1PsDRFXT7Ur8ZTrkTN97Fj2Zr
YqWOdAKc+DDGLMp7wbjDt86ZkdTm8Pu/tYL7H1iXCcJWnP+qLqMa7eL076qyP7/nL1WZ+UfAsZqK
zKTIIxqAqujPqixw//BgX1umT2HmAV7/a1W2YOklGFkKNNv8w3ZhroYuWHzhBv8UdZu22D9UYU7o
hwC8wW57wnEs11sA+H9Deg+tGiR0HRQ7WTbfpH6QNDpcmXP7m47RYTTwvQ5h/pSW7XKi305JkqIv
VMOBPI6bCcO5nxTYFgOm0OWIoBEmKswsy4RVbWSkStDnIe3YuhKSo4TU4hIMi0lMwj6oEWA1gf27
m0wEcQ7RUTDlTFiqx8xWuBoSlZDv6pwNZlrgSRf214iyY/QNunsJvcE8k+uiLJDfuERgzHJK1vYQ
nEsS6slA5t7OoD9zvPNq964xDPby3M1Wnk3kUTkFm86gIcx3Iv0j2wcQsL0HqWoAV7S+qtGNmeLb
K5nvEjNFK5FbnKCcd9FNWMXqWfBVbzNl5i+nSO6iAqgzdq5DGSKGmonkzTMMBE0d3CpOwWnOON8n
OTOYtL72fVeQ/eC0qyxJHohzu7Sgcq+CEFdZlwafYWnijRgTnKcRpDPpwFprydF1M/c+I1gXTefT
0Ct9mvMjua7EFGr0chKH7FxO9rpoiFkDqw3vKx70ypmTi+FN305hnLLYW6Wuvc1L8jaqeZuOqCEI
MUO22cAywIa/OPGn4pJ75t6dW2ZcjOh5re7Men4OCFc+RFN78Ig9vBZId9YdONkrbfbs+EtMRZeM
175HZ7kkmmPqx/FqtIIvTjDnLjd+Wypa9cahNlEzW8nWnd3PEDN8UVUvJGhzPXjQENzP5axwTSlG
7qxaRXN3B+r6JSodRloVXb8IUEWOsi8LJMbt0VsxrbvMxlSswOTeU8O+GQO62m5RIp2sfqCZyJiu
H14GRlOTNYOc8dmHJFlzdogLiPLFMbSzbhsgcxOenin97otpE/is+Eme3zOV+opUuHWcdK3aEuPx
NDPTYCOsSIMexyJeTZYVH3U44XARIcOopNsESgK3juPjsh26EbMFc/q03W+izEB8Jma4tgG4idgx
gVXxqhd5n2580dMVdJr95HDLRLq4IawZIOyAv6+sXAt7kEdmSz3dZ0lWwumIkpvBzPYO2q4HFNN0
x5n+iKC86PbYoxU89tAAiIPC3JGBIpbMBKbYjfZuGL3OPYF+wQTRZ5TgKBKCczLDOaJzvFEKEENq
wFXIyKQB/V6s7Rh3ep2yUwWJxUaNkBIf/aGNEn8rhyFcmwOX78QoSQZDwuC+BeIw6HdxzQSPcK++
DbAbEk+eePWNzM33yogh/E/iKaMKpnWLRtzODq3GnJEZJKbXXLuj8CCrqfktUWG5TlR3qnoHtVeE
E4fqHjWmc1vndFFR2lBBjMOO5BpjHbFKbQZfXlSQmjvxZUxNuKfhA3PNGj1otS1VSIJSbsq9Y8XG
iZZhvEMmojdiwgXAA3Zx2UZk2gRb9E3hVgthrMyBsFELRPO1k7fNdSXs+REhG5dR8pEaUlJStg/j
FOS3nonJLQmLQ+e7zcUXCo3KaMtVluWEC7kGrZeo3Xj+a042AzUiLAkvYxKbuqfOjT9lD6I0qong
7VKP4wkvbDLggSRw1UETq6Dh0j5cBZIElNIm47OsMWgpNFo9Udar0WreioHsJMdwhiOu07GrkUqP
n85cpo/uiAFGdBm1G2blUfTmzhmZ/LqBQByCSVkbHRq2GVhdE+f0e/MjsbKqbcoNcdqR33Xw+j3Y
/Cq8yXrl890Lsw+p3k5TkeaKhHb6Zc8UIf6qZKFRrUXQtJVjIko6kFhiH+fhuDYb+KghcqIVe+FR
tuQMGQ1mG68TOxlXT7YkDgf54NYm5vJYT3JPiMg7G2i5duboPmXeaQl/vJhtv0pmG1qeN3Yn7UhY
SzMYB2Ouyue+qn755nhDX13fioANJQijzzIz+P1dviKcICEWGL5HRbqExC7suUTeB0I8QXZ9LjsD
wH2VHkm5Htcylek2NJGWl2ZzG3AZWJ6q9pqswdAGd+qmcG4ThblQukG4sabhGIxxsRmiqN8YrUnq
ZPJGvpl1N2UBZ1TT2YSqJck9DEoST0eG+UN9Fn78rCaqnHAR/Hf495ssSPDfok3jAHlPAU/YBL1L
ND/3iUapQKdSv9Llms9O59+r2oVA2vOnEneMtc/XjJODbt7bMp2fasO8C9pyPI45cIZ4JI23QSJY
Z3OC8F6Nr0kjbtjQ5I56IiUm466q5wLvniN2BsBvDMq8IlZCoT9HwKlUJW+Tem9FsO9LmYcwR+sz
BcivwRrSPWPw9WD33Zuru+w6oXW4spmIr6tJn4ZYJpBvprMVN9gAXEXqoVt/sNd4L7PvPE3WY9Er
CG5dim/JCh9UhZTCCrqXfC4+FVGjhySN/BXX0m4O5o2nV6E1B9RopYtM3f+SNXRnx/NeM9Q5KGOz
sw7N5qAPXj+rbWKTCzY5Rn6KpXPN6GE+NojctKHuK5WNwEXJfkia/8fdmSxHbmxb9lfKao5ngAMO
BwY1CUYfjGBPZnICYyaZ6AFH33z9W6Dq3ptKyVJVNayBQuwkRKA9fs7ea/dr2x+TnW9VBIjwMM7y
Lr14iXOOaKkeuVULKpHpYha+t+6M2sBlTUr1NOH5UirdOiggd3WZtmvTm2x2bIgMbpYY2jMFV23G
vq1SG6AWzeWN1JBpcreOjl0SQX1pD1MixXmsB4IujF3AWXWoZ56BBEzGFzfL9hWRwtXsU2bwOBG0
+0+wZalOvuZlRKO51F9NP+sukLK7y2RWb8Siby3MfLrEAChSjQq53uscvwOtFwCbKMOYFkN1nzzd
bmvyTq5KH5PDrPNsl1nJa2r03Ejccnku0foaPaBMGgowFI2oPiauuzECJn+DaZow6pvoJayfu+hH
0yKEaMu16TeoLVT1GBI+dJ+0Jz/CqDPWiBDLkkJCRBbRHClWhAGe9V67YXrj5LvJRZNUFDjV3dFe
YgXmZ9NsLl2fIMmdRuMocvBzjp6Rgbf1KS3VW8T8DqHMcoxTwjWq5IHO/ykIU8yTwh2Z/nFqKlMz
S9TZB+WQf2whYuO3YPSe1uyMObEWRyQLWFH0m9aWLZ6NBVLacqngRapr7HGthp5SxkezqPofwinW
ZHpCUY++OPlo7dw8dtCIzNRYpUtHIegNqq9+xAbHjDJ2qLMF8wPc9rpep0XzHb53uLe11HvRye2Q
T3s0QKuqk0BlhgvpVNPJDHLvbjlldJrJu7G/Hyoj31RETq4NF9efW8wVERrT0edkw8wYu0dfMMGf
+uy+s12UlVS32zoMz6Oi1BdjsBs0ks7OUgbeSUhfkUfCE6kytzUMptRr7kz6uLe5qElUo1c0Wx1Y
jNl+9OzuMXWXZsKES322KnQIkQKZmNkKD0sCfSNr/Y2lavuq5b2hBipJY+ngr9dKf2vDMj2NLlNb
hH3+RtqC+IkIP3whxI3vvua0xtaBFhnYKJKvo2b8Epb6GiL9V2lzJ2jptVwlPZKDtAXDtwTw0juB
bdTNoAqCwlniXTAymfnR8sabMsf/1E/qtceRYWkATvOc3IRttu6Roa1kTeoHJveR0sXI4STH/n1a
9G9u2UDED8C+T8HZ0MWHmTv7qnpGlflN1ehT6VIsuqB08L4FQ0k/b0RP8NX3upspnvYzObLuc41u
/ap862N5MMIW75mNZ8o/U5veGCZrfprKfQBIZBz2NQqiUGk+XkrfhSKis9EPoBytp2Y7RdhYYw/J
WIO8ot62Rrtr3flZIoI3ykSsTWYXK9PHqDvPe8eW9zSsgTAp9U12yCXD9nps9AN/SO5iH+GK1nde
7j7ypIV7EX/0FN7wsJqXAMxf3UVwO7uAQI5hJ1qPxueA5bTorDM2RFk9L38kdPrkYU8bCT1ok+G+
coJrL5f4vhzrobTqUyPo2McW8oK44knLBAAO/12Jv48z+0cn/U0YYgnElqs13hHGewixuq0GNFvN
ztar9UNbhsgE7lCg7DhjH9vwVibmFvcR8SshEcbOh+vcNkvS0bLBCveh1bPu8AEW8Xu6iDS6mXEQ
C7JftsuCGtFecx4Uz3hjCvEPPhBEqa9QKmwHI4KXP7qKOQiEWIVZ1PCCTT64uPEqc7lAzi4uQJR5
0PLik4rjQwnFFUYDAUw63k8tLti6PIRMNtH9ICmaHX8n4Q/OAv4VTcLvMItiz5OrIvWfexJe2sL6
OjJzHxgL4SIeLZCwdf9kYJNLobRY4qINkA9y/G74zDi9V0eplyCKgpXOH4suvi/S5rVxxotBdR3n
83VU6x2T1L0G7GZP5i0qy7NbU7B0pF276BuFmh6K0Xt0pwLVXyi+qDA9I8/aJ9biFHvAS7XpKHEo
6Dfeoj0c7OlKW4oIl+xR9tk+uvmMbpoDDdeDgAkcXhkTgwMrMhrdBtqdpNSYXbXH1ZCQbFnfImq9
Jep6P2pBeWhqFg9KMl0ZfZggkppSAbNZQo1OToj2ES6DHGBZ3/d6uSDFbdWJpbG6CrlFdCUaF+Q4
GgGOWYX3TY7bRLfjQ+5Nj96cXyu8327abZmybWUnL0PRHp1Z35gVGF6BLTMr4V541aVSKEVZhrlI
gFxDXtMaeOkl/ktXrKIltilxbOxW8dcuNe8AYqFYzFHltsdEOvcuCZhN2p+4CWEdbj5M2zk5RnH2
cfYn88gUMrp2eEqPSDdMK3+dlH0xJu9Ck/ojHR9rK7+tTPAojTiG81NrLqAyCj0cfI7nvWusRbZt
3fpu+GSohl7kEknt48vlTOth+47VNskXHjjP1CzPb+vR24e2g0w39a6InvxKA//zlklmO0Ko5mtj
mGhFca5DxwmYbsruexnGG9O1H/KyOU1D+c20UX4ZoOf65tET5FNkNyjqtibGTqdhuZXjuHNiXJrp
smB84r3+sGRw53bBKxAw3xtfVVs9h9zg5tTd0LaE+em+txEQ11l4Tz1zLtNq3v3W+Ba2EzH0RKwG
aLt9/zoB3eMO30OR78wE5eZysoQy+Vom+q2FQjZEzgWdWL7Koy8yeCwaK6UvjiOxdw5jFZ6dUiMf
GoyrcfCJFpFc9lPe3JU2A3yLGfTAJUdK7Esx0p9K5VIBE5ClrC+40J7yVG4ag5RsiolCyy/DkskE
UjHU/aVL7Y3OwBslbwXHJPDTh67Eyu6b15OD5SfwyRqitWwwS89l98ANI1yFEC8NPW58XRwNd7x1
cdXnebRr7GpvthBFWFjYCWlyfvCQEGuZONYuFNO5k5za7oho4HaEy1nMvEXi1BOWRALMYhbThweK
klb0EIzmZDiv6kKj8cYTVCM0xwCyxQOTUuDbFXxqndFwxiLxjgabCCDnJk4D/NQGGNIlzH6iWqqy
fm8RorpyuvS+4u6aLzp16QuM/+N7niXPOqqTXegRaJ8mBT2S4W4q0P5VKURXHpurINdnIpKOFV6p
0lLPs+asnjT5A7FJYkC0uBsurX+nk+oulTaWMV18bRhmKIJ9kPXezjhQmVuuhsnEC03Tya4wTNUv
/ljeVXZd0fhCh5tjfbUzoHjOFDOfZKwdQlMpcb1NxN11dCdMRL4rAqnandE2r2Qy3FlAcArrUsTZ
Td7mB9dY/MPDDdLxmxyL7mQhuk1ZGsE/lemTM5RPSLZOk+qvO0RqkxVCHC6++NP8mOTWg6MZJFXT
Wc/QjIaAJGC7QrVCzN22IbhsGjtwnRR6VTDvmAWjU9y33EzcJFgLt9zRzlmjuLOFuq6QWkb2bhxr
1mDOvbSH21oVX6L8xiA6JsHtIVj9mf54nIZ0X/v1VWd/wYVDmeycGs4RGwdfJeGMRPUXs08e9Sqq
nR0zmHU/qjOtx8scL5d92Ty3lOd13Lx6bggNHdeDPaQLHabo3TtZB+1m+X8V5nQd0aUoJkh5bWzc
CbK5VPleh7DQ7M8TXw0gXXTOUSGQfZDOB6nqmCm6H41Qx6IBkg2LW/jTC9Puu55P1/GgsIrTKPqN
Z1YfYYoyE5dgAWDxpa6K82jPOD5whxOV7rrM15n0TpT40LEW69tIyjvHq+pQFrj9MwDG17zJLm0l
dzrLUEtCP9D3QicITk16au5Un4vpPXPCHzHj5JZAxUBZDK5rLI2+3d0HKUthBHjxOmjEsNSIV1Zi
r6OCv55YRbkO+sDWDm5CQz0UQ3BniZaAjQQuH85fKiwU4cB3gyvZTqQiGQYP0q5Yi7EhnrDI9la8
behkr5qQCAjZDfO20LQna1h9/CBEt72loYKIWHZkeQzYPQs4JizQH1BzN3K4YeVKwZSVVGwT2tCD
8ouHssEGnZLujEGO/JtS78wwxLlS3JiG+7UVQF/Htl9Pdv6eNtNx7D7Cqlhu4M9MtJ21nRkQqfHv
IL7g2rDom1bdTHBGArYgoK/QeUjYa1b1IJghlrji0kH8wshAFGDTn0vO5WMmWaCnaD9V3HtHRw7w
UWPzTNeZqg7p4FC5YF7obpdgQMqE+gjt2Y+sLeiBtWLf+DN56EZgkrqHhd+iMpLIpx078m9bB26e
73Ora2aonhVL+G2qwwC5aiBW3UReyWhNB1YAhEn0rY8vMIMZaDXNw1iKejN4YbSRTYjtMVjUUOEj
K4JvM7Fx26pBktn1tMxD1Maq/tRORvFZRBPBLJXziEnmNrAqsRsgN7qDc0NkYkbKt/Fc+Rl62DB8
nI3x1gmK50Ay7JVt2qxtPKVIUyoHuXY67rIM4m8mLOpmQiNjwKaW8lGwW7V3lQ4N+FNCD8xJvQii
H7dxMR5qnlu1436Rhk35w1KPZBrGz6i2Nk51Lw2zA/xJupDocO+Heb3NiQa9qhvWU54okHnpGnmQ
5++qCo1TF09b2uztZRVo5a996A110NtPZfadIcNbPVywUV51jnpCmg5eLfb2heIQ5sTHCNg/y2gc
DKIdS/faV3Dm3GWGgwaJv/Vx72KmR8UAlD4sk7dI51zBiz0X3SD1m3YOaWbJqyRHqJJBCwkNk6S2
crpOpk5xNJCJ+A1AwCAJXuVAeRrGOr4yUOjsIgAD3cipZKeOADq5ECB6ReY3427Ru/lJlulD1mUf
CfHC+F2bre/y9moXxFXm3kb1+CP3PB53L3lZsgKAA5fZT0biPJeRwFuOXq1ZzuS6ZizSekh0J8tZ
Ijw88NNeS7S9S3OjgOdQI+AmlXtVzwMZZjyecOXiv7uKxnwzZPVtktiPo1USyAAr77aeUafoJVrC
26QWp6zsgas0wfB1sjwk0zvXy/duFlWr0ghwMTmHucw+OnC+2ZJHZvnsQYnIgJn2sybkbWXICaal
c9Jt9Y1H3NnExAVfjxWuU6MvDJv6XFowy+3v1s4Xzu3s6W+5AEeCMgYHFTcmL0x2adBgaCmJGG2z
504trUONV8aP/DVSg/eMdFv2D1wHjWk6pkgAjevpDSntaxMpnBMCUeIQ5FzAuS8OI0MHh0H9MKrH
3um/Bsjro7hczTo9OK48uKH1hJqNfpxhHXhkI/uu4svgdRY5gO0esyVlwvjOsorRVZe9uQBBUhx8
cDmwoZlp8dXy+4M3D+vBtO6HJH43B+D2U/UQJvY3UU/nBEUJQMrxuznKfeoNzyinNp1SG7pDT+RK
f5h+/d0oX2zkcQcc4uumXdLquZJpSRsQoSrEzuYmakP6snJleawukOodJU/FJLBdcMAkf4Uo6BN9
L+viiibICs/yhSHXi0u3EHnf+BFFNbDhNUnj98xQ8DMHW9OAOz7N9UM4Zo8i726sIKDyiO7KLjvJ
xXc5tOaBDnPPKhGCH/3qAhAYpm340VM5Mgpx6wPN6Xe3DfbpGB5ZJa0V0sbaHwi1cAU2nOwtpL6/
cgJ5N6RQyvoKdA2aMdKt0LF9ZG76VQbtF9NECGvU3QaX5EMIPMlN3qfiY3GgyoK60Wlppyt5Url1
Nnx3I2xjhbEUdOQET8la6P7zBJNvfCMTelw1ODVWFjFMxO7CWeqR/8TkTSr9Zo8stXwT6BHteuYx
UIzqJcy8J7uybk6+aY1wCfWHEdfHiZliPYuLU0Z3cau++r3/FLgoyGWGOq9EVGIOFCM1RG8jv/VQ
Laxy7HghwBsr6XfVU5iPeCGx+fl1tCfsEAXfWH5kRXWwxuK2L9CqWy1TWYfEliUHgK6izZQiRj/s
Yuf/5Hx8vvj/xn58fvtJAfnlZ798+8t/9h9uSBA3u3SyGT3hoGpy9yFOSmtrzuzCuurVVQAF4+iX
fXEsmBUwYp7viyTAk7JkiYnl5fOr/7z8H/xsZHgCo5y2iBri9ND2IXSLaMaJh52VaDHIHJ+EkM+X
z299pdqDmp9qs+vb0yf54g8QhzeqEEwT6RQ4dzOYTB6aLGN5u86Yewglly8hReC5+vxybq2bwPHG
bbD422mpj/nx88WIg3991cBGcgMXT7Hf7kxdHZBL8n4/3+YfX6bLVj6/1xPQ7YGWBa4hqG6VrFGf
lITfWcP/fvn82ee3n79QXthz3P/962b5SmXE7/K8GLDtebCYP3+ti2dn7FsmmkizmKDpY+vge3FM
YAqfsBPGqf8invybffL5sxxp4cHvvnm6vw2M4T3LTGBpxCZHgZdee+Rm75Udf0MW1xIjmk4UACQn
xAPEM2ef+hNLUZpvGb4csn7pVYnhI229gVUqLx7rnqwpq5O2YCP5vrGZZm6TtixAd481mLXUAhjl
FTd9rKcjabR7qza5uU79Ja1HvVFoeyEdqq+j1NDneAiyWgZoLF9MSCzHnkVAMsvyonJCKUXTTxtU
c+kudA9Glv4wIb/Yo+cc/W5ANDnO914ypAi0gvYUleHRnKpvdRJV+74IUtbWGECH4tJUuru0TuVz
R3VPTBnwc9dqU4LjUFUfXI2NxWZEWXK5cTDLPE+2IZNLalLFo8ozmks55Ws3b+DGZsI8GIN5Z6NY
uvSyPlugPo5z6R40PpIDdfjqyQ2y7GyGgIqL1r70wrYvUxty9dvjMTDcm9nWPxRCNMyMM/JMCQ2p
cAibiGF4mOVt3I4eGG87uE4F5hUN3NgYXy2fNoqnxUcj2vxclNTvM8OXJT1a8e/EGwO6BRN7NfVp
/0Y4Zga/eRvGGkKPXRY3RoOMa45/IFSVqx4d9Nqju5j0MCJbl6Mim4AS12znTZrmxQUPQX4xjUem
S+NZzmQ7Rxo0lUu7jejycdtb9YAKEvEdfBF1pkd6COPiXoQVXPaymq7dve+ZP2xaBDMjtpVbkcZQ
iDlc08nD+8eDiVIVn1dasZSgD5BvLFytWPYnjMMMhAt/ukZPVlyYPRlM5yhvLFTnSBi9bje6IUel
A4Ll67zmSeRnl7QXX3jemeSY60cKEOIFOIhMlFCaMFDJmcnxV1HBmYXg2N58/uyPX3/+Bhksntiu
ZMfgodoX2s6IN81fbN9771yyN/KK2jUpH5waTrdTX4II9I0RPI3Egxjjm1vZH2aXPE55eE7zCUVF
dRpG6zEmhXbVOtZzaacw5X39qsRA+2amK1vN98Pcd6c8s0kBM69lS6WIn+y6ZACzN5B8YxnWdnxN
3nS5SqptF8H9ju26JuONZDazl1el6l+cUuz7tG3WmSnIwQ0aeDk4q92AOlUZ/n0VZiOBJ5FzVXgQ
Qhyrf/R5VhmjdzfEIfOkYbqFaKFpaB1Z3q7sEbif18rnIRhICUy/DgYRWC4LT9Ntbq0c6YxVH7M9
o23KktHfBLKCT5Y0yAltfZOrc8sYFVFi7wtmKaDYdRyss462Va+ACdgFFiya39+HiiJM5eZrp/Uu
V7m/GUq7XwNz8LyUgz3bPyRrO8SDTr6V4XgfxAuNaYEGy8WtSO1gubdBD8fXX4igohxPQ4pKecz7
L51r3zvz/Rxx2kR1eNsZIrtGDu5dZcQzCgzmui8JmINfqI2LmeMyj4claLsin6Q38DkweRVRwWw3
hSYk57cg4HJK+/resxzwSPdSXrjjL4lNdIdV8TTVhLRjCa4qK9900r3zrOhAZvR3x7odejinscfM
ovTa1wLFR1pCyJoUS79u/Ch06R9qJiS3xghkSXeM1ExI8xg+bTeEaB8GKfy5aEIDktzMMzDsfGA3
ZNNulOLaTKgoG3HoGISNGOFWDelGQ0mqqzV6HFAWOXZMYgESbqQZRF9F8XAuw5OiisPLZYLSz9Nq
Q4NCXNl59aFC55vCAQT3gd5lZ9OTTPyHqYnHfSQFcbIFHuoqfOsjS7x0koYLaVe5UiGW8tEGjWq8
WMaloj7TJQoUp67eswq0d9kfSx39sCzu+8osKRCzW5/irCepoiNwelUb8cLcw/NXsoA2QBdnNU/g
qJmPSynZ2OZpkozshIrLjVt31lU90omIp+Yt8Vo69RqodiBZluEiW4XvHgYR1MRwkRSLH9Lj7PJm
pJ2wEpO3Vy7Zdax2i/u60U8opr71TvKRdO+2I+W2R1i6dudwz30XQwA7a4l7FoVArseKn3nA+OTp
GCcAplh6Z227fTNl0YFbCret68ybqfIBUbYjMSRjBziC4WMVoAtMU1tey7fIsOetZEXJ4b7RIWrq
YHFmR/ONG+fiULg1TFwSKgom9Ks6gkgzD/iF/ZZeoSsom2l6RJPGsY7+ELoG+USRrX1kQBglhqAZ
iYrh7HLD6i5j6bkxRM3jN2A+UyvSZ43mu+iLXWhk86MxJwfuSNExtIqLLNt4B5vsIZLUzCIvlggW
oj1VV+Efh20WZMXHCMkH29nEcpg7Gy1d95xIJDplcG2SkrSIc3fccemMNbXD7Aztl4y8jRL1azeZ
/s7V9R1tWX+PF+kGK8KqltF9luLKsJlUbHwzvGdmvacz5F1CBQ+9aTXBGpEmTmHq8r2vKVw8ED2M
ZBGaN+NwtO3uh1vNz/lQ9Py/3aN0xXUXTMlz1t1ETvMejv1jhfaAQo2URww+JAqYO0wFt3RZvG0F
69Jw2glUaw6Xndp4FYTWNzAbBORZy2oB41pJBxhjvAI1LlpCZfx3s0WT2XfYb9LU/B4sjiNb6b1T
OB5EcDSOeUZ7Arf+KnYrc1sBzuOTXdWtT1ypZwUnI/woGoW8zkttWI9a4IUyNTwR5k1pZHhnNPze
eYLlaaHQh9cYOJsyj9O9KdXEqNg29qZqYPwCMCP8yByOqqBXozmIqjkLhEnHJOwvdF+ynYTUdjSH
GnxGlX7Lus44OjiAVo2DlKufdVZsczep16rl3adGnCA9CPPjUL6MhoxPf/xk+fFcL6uA6NG2+YSF
SaJWgDjs5NYVj6pQN+O2q6uXP75Fc7KrHWvYTwHcMBbZDBeX4m8KmVikEaFpfOXSRN73i7deRsEx
znwknJ9fzpifVnkW5mtE+8/FrFomh/zJ54vqCbJJiu4L37V7GIloNMzs1IRII6Llq9hj6dLm9mGi
n8olWBxMPRcn3SzB70btr4pgZmnfui5GI+Xibe4mSN2SubAa59cpjwpuW1Vx4uZ+gk+G3VCLa82n
P9XLS2UEOGek8fL5oxR3DLjkhVDTSic9DE0eHyqDTKRG+HssdFvUzM3p86UfAhNYp0wI6ez2oEuM
tapd7l5FYh6HzJFgQcIEoKugVdUT5zDJXcgRRw9oIMMq+IMkyYd1O4f6lOFfAptKidFxC+S8zr9Z
YW3w6Er3XexdunpkuJiT/eNURBSnZtqAGQpN6MhIBXIMAGuJvp+IrDGG/FrGvMfkO8tWzgdUpKeB
5clVMTK4SFDkZ9ZIw8RVjKecSZ/oLehTa3YoOrTYWbZdUkr4KeRYDZCQ7oJP57GrTmIcvF3Zhtdt
QnXU5WF9KmQjiFsPl7tLyCDk84cqKdacUjTBY79g5a7qjVeQiKem6JR6Dr2dzw3GdNwqeSxHuzz1
y04IRwYGXROfq9DvoFOZ68/3ntB+On1+BZxIrbuEIqqZ6psiyOO7uudKs+rvIjTng8/MN8NQuyt7
BfDfHLdmNZwiB5pMpalnjLm7aXPeQGyOXwQj+HXl1de6aDzwGCBAeGy/Vi4dsAZOAIoUyrlJuG/s
6C0QONBwKRhDj4wfdEKhAUhGeXSTXHLqrCAkm2WAIh0yh49rM946d859MFDrTX61iyP31e6b5yRH
CG2YkDo0kst+LjhrGxrmKkn+H4wOKP////OhW5Zp/9aHDq+7jt//7Hf447/5j9/BtC3PZXQMv0bg
LviX20H9F7cpV/q+JSzTtxW/WiyIi8XB+i/TxN1GGKPpmhKvw7/dD8L5L5znru95pqtcgW/h/8aD
LvBu/GxBd3zXBsPmWFJi6LbNxXP/s/khHEaThmrZ7eFstusqr2OSCMvk1Ojqph17a00rN9rFOTrB
ODBRuAsK3pLEl0TfIjiLTqLrLgaDgRU0NJT9dBJZmYAGzwjN8ruiObRWf4Yh5O1rRGI7P4Is+ZO/
5PYPv/z/KLr8toyLtvlf/5N98fNHkKZwPFz6tjA9xQ7+9Hf85N+oqnD26cjRg+FQoa+KtymCCWLA
MQOjpeqp0ZkT+OpdlUb2D9u2zL/buO9J01SOwyFZzCU/bRzFdm9ZuWx3dRUheYe+kSFYYui7+RyK
cDHfaFcTyYWEK7ARq/7+s//t9jls/qddxnVsEAc/b5/ldaonx2mhRjW3NvYzHvsW6VLMs3OFEb5O
Dws9CWZpQwFEwMw/bP+X8+dz59t8eofTW9hycez8vH0aT0x4JDtf0hzidt/fhzXBQPYkrZXpRB7t
1oU87sXf697LkDXyvKRegvVa5IwabE3a8u/f0t+/I9wyy8WFsOqXPdKOURDYumUGXsL6sBJsJIXl
VNe/34q1uIJ+YjfwwaXgcgGCxkwQCM8vm8FXZzd9FdBfmBFuTF6ZbJbFxbMmyDB1WzpMYYEDFLiM
JyBHdYMx3KqamjpTFSWB7RB4Prou2bOOt/v9e/vF0PT51vBOmcK2BKcklIo/HRNZ0UeKrLbbNdW7
CphsuEb03YG4NU3BY+yYgM8Dcgh/v9G/7nYpIGMI6bCetbhr/XmjQZRCJsXAu4PrRHR64GdX2iQr
9fdb+bu9LhyBIlxhFJOLK+zn0830GpFYacpHC0dvPXt8jLpkrJ7ZVvUP59Hf7cWfN/XLAXYdM6xC
ieTAm2JgZXBJwy551wtX3FZYjSc7WsfRdP79B7TV35xXHuQRaXuuzwn8yw15ilLXGwYuaOATHfT5
tthjh8LGokiSYG256v2biPHiWevhsVUOJXDV7z2XqkMbKl33mbRpNxD9O7hin8IH432LLQoCbw0t
e6Ahkl5Xktqu7/yerKr4Rx3amFgDcQ4mGL9FHf5osJ3sSQavcdpchXjGUBCJ+JpaLmzvrM54dSoZ
7//hky879JcryjZxBVouvj7xl9MWA50rypYLNxOAYq0xvrNbMgKikE9lRP1di3+5Gnpjo3ofRAJL
y8SZblm+qfU4yh7lLw6gtsIq7lvgEgln8soBvT0ZDWFMQ7HnZBF9b66aeibakNaxp1hYjCgCKvil
s7CvpXCS89h8j/OC/ApvMPfBl8nFbyCS7toQycvvPzIYjr/7zDy7lpuV5J9fLtXEZ5LFXKjdlZWi
CwTxd6iSj7FkpdwMT3NS0mFi0Hk1SDnuC+SKjEt/TH5zMTFL6TkxrsPyvUj5t2l+FQwk17W2vkYQ
MDYgWggAgfbrdhK8ZetuQztTj35H9LNJDqgXPeUoJ1aD4jlpVEg/BHezts8nxm709M02P+Gtxf1o
8Dt8z4itvTs4zE9td22l4MkK0jk8W6HjpbVWSGbpp2QO8eZESqzioToOXX8X6uHJ68krRMNT5l28
yE0Z2z1BSHmoEyn3EBD0lVt0m7ZnOVQWxywtUEg6htrOio52KQayAR0EXVe1R9K8147b2Quf7CS+
7VRPeKVeZTFLHqyF3yckvbhoGJFZIQgJBOaZouvv3SrayLlBgkn36JiyvRqM9iYEvJs2NAtH/VTF
jAsnB0JC2WdHB08NTfMWXYysxSrrjXurJESu9L9HtfwOEu5WOo9oo+Uqr+SrsNxHZ3a+qDxinu2P
h9xyAfErpqwtjjTc5h1UWq8H4VbHuzInUIH7FQqDuoX1M/3DWfXXG5cnJVUrt2LKO6V+uYOMAJUR
zHMddU67ZRVHdzU1rnBUPwZjjUYhMq/oyRT/cP//261KnrqSRsLyIOBM/6kQ8mvODn9Oeeyaz409
3HVl9qOr3cs4G08IkF5S3/3yD1fPX2svT0JyVJbPpNbFNvznTTah3xcGAj/aBT38NBKopjF5qNG+
beo3qeDT+ubJbOn6aDnf/n7jf71wPYTSS3nug0C33V8uXGyafTL0JR9XlV90LbbJJIyDM8ON0K04
mu1eGe/GoPJ/2M2W/Zc7Bht2QJouEAJ80L/s59wMjBwhertzOnXxucI2do6BNwunkdSR+C1nzXAl
e4Ics2i+NNw86aAjQOif0bta//Ru/vrU593gBvOEVJaiJPrzIYDrPVuu9huUfFRBuF5WUETTjR82
yAK9iStzaCxACyYTLqe8SQM6+xlg/jwaHpn0F5gLzfXvj4z4u0NDPYwz3JJwupxfTouqQhIZw7Pb
CVvQvs+MjQZ6ue3j/lmH04++GehgVeUC4xMhz73sBbPu/UQf+brJLChHREvuG6c9Rp5BxwzG+4pW
Dwn2SNtbM3y0EnFuY1NdKEX6He2+oA3yczVHPyInQLma8r/+/Uf6LGv+/GjERACnjBWh7bNW+6UW
CZGiGEFEXoVycBcRERN2+OQChg09kQaZlYIwTOLqqredJbh7TPdzQwBaJpcLP2e11pjum5gpXTDs
NVfIuAbNZM31G38z50jfhizb0o424ZliAu8c79EUpdpA4JhJrEAvVvvX/kgoriz5wKGDvp/H6oi4
O2QfMS3K/6H6cqCs/VIN8JF9i/6PooHOCvrPZxYwMB8r3NDQWm2uWojmCKbwzhp4Sirrum8rctMi
5xANWDm6AlluGf1IYoMhPwV/3xE0SHk+sQpEgcgCcFixb+bV3E/43JPySz5iPEyWxWwbuds2+2Z4
w1MNMOKYFYhiES9S/7hkLWm8oEL2CLOEZkrWp0cvBDWog8+YmOltbnJ6b6lTY/xHAyrM5gGz0/vv
T4DPqu8vJ8BPe+OX62yAtOoQG9HgD0fSO2VTDYvQIpBT0dPToEo33BdI4kK/4FoQYn1Bp0wp+dQn
7c3v34v8uzs9BTgPae5Clvr11udNvfPflJ3ZctvItm2/CBEAEkACr+x7irY66wUh2RL6vsfXn5H0
vbfO9q6oivvCIGlZpEggkWutOcccJrtrSEKT/Xaw3OlomQnuchSklcEk1kYPUkYdXfogYEFIjWs2
FmSCeuUeU9Zu5o2DRkH3aJdeS6k6AegkuKuetZnpK3ucGBjkaCUfNr5vpbB8b42u33uBhfetguLJ
h/HIr32s3Y5cWemny7BnPGQwBgRJHn2lOX15X5rXNrX9jZ05rzTA8H5AulmImZyNRA0Ghb4PTZYo
V0Axt8HbbEaPNmKkvwjLf2fo9OR0Mdf20lsj6n/pwBiIKoxOUSWWVs20yIjTw798tv990Du6DoaC
PTDzSNV5+t8XURsLY+LHLKeulbwHPo5BbYbiVMzs6f/5lf5mkXQoYS2PQpnfqqsv+X9drps0cfK6
IJigDPKvuKyWGVMIlk5iuyHhh6Qq5WDGlswlHv/5hf9my0svzFRcRiCLUv+zcK5A35QMC1mec3uN
hbGBSTMipITgYgo5LmbXX0kT2b6TAx20A/IbsolK3mdfv0xS5Vlwf1l2F21n1MXLCXH+uoCF7TCx
/Oe3+jcHuqPjhpQCSiRduD8+ozaIKtOPsaXkYcCAtDqCfH/v9fSB6QZxWNFXI4t/a2bdNy1/nOl0
/EzPNUxac86fV1RCXZoxiji7jL676ComXqPVL0mGcOQpcKE90/zHduSJHV2Gb6bv7s0m71eDB5FP
FNbDKGr84GHbb2oEIWDLpscIslCr/dsW6L/rNb5Im0un5Hux9D+3XxEEDjvsWZMGt8Dfy1CPdVCC
GtTReNvh/2kxgzIF7/nw+yP45zYfL0eJhM+Cdhudvv88Yh0vToKsG5utyM9Da54ti1c1c+fC4qww
QAiUvXlE2f1vB+x/V+SKA8pm2lJfCMSa/3zhuAH0gbm2UQEmL8Nk3UATkrQYkioXjvWVcgUUCPVn
MuJmdoLWX8R2gw8eoekA6mjpZg2x4zoJ7m5ymGen/JdL5d+0oniDkuJR52R2MYr+5xscpg54HXHt
W1Oz3llViBS02hgZOSY/2/4MI3bHveVuHDDCKOu/l1aw8rGDrWVtwo6M0y8x8RH+88lj/d0Kww6Z
b4rq1rX+PJDboPdNkWNQmrog3uioXPZabqMJm4lXRh59QXXgLeMIgHoAe37FxhFhFE1Eho7Zw4R7
xrSj72IcP3GDD987I7iFftNcoEl5zMKPlRteZlaaU+VVHYYuO98Sm6Nfcq4LXmycWxdxSoQA+DyX
XCbyni1cpGMzDx2vf2mqc44zeR2NdHj2Tdu+4wd6nbu02Gsils9mFfyaq2id9Ea4HfJwPKcGlzWB
/BnBDfh29gD//IH9zefleo7jsBhL9tLGH8c3o9tosnOn2vYBsfQACtedhW9gyDsgQJ39GIXdzdHq
rxgXzT+/svE3ey0Uqpb0dGnorvtnEzuKkfNU2NK3zpjKXcxob0dgj781fQECvHCQONf1oe+z4ZD6
9DeFYJIWTuL/v6ailrIhmKppxH9dGUqyhqDxWdU2ibApWlmPYFnX0dkAq5eh8Y44xbhMRX6KLbP5
l8P1bxrpLi9ON5ciRtLL/+MsN2cfvVbHi6ORQ8kShFvTLT7iMghOWQBOO9IADwSwhuI+2KBlCv/l
LP6bVcbTaflZjgGHyvb++PrZKeWtF9rVNu1mFWe6Fz5ZRk2DpyLDbK//619MKfQ3tSR7SvzQ0pOu
YB3/z4XDTYj6CTCub6E+eR8FQ9zlULbOw0jTZhPh9UnzHrnzWHmI5Fydw9D/JWQYHuXoV9tg9L2H
WHtnAh2uu2wihT5CLp0MAvmU2Z4aPCa4fjpt2UoCI1MptCfXB6oyQYpjn5ycANvJ54YWU4Mq97sZ
pi/NhKJaNnX8jlJsQ7RTemvSDJOEKIjydXTK3nyMnvK2HNYRnMpdRujMS2JZH70T2uvBHBkGUxOd
A0P9Isvw3xN8/XASFKQMVCKECksR4ORgP0deArFQdv7Zj+A0Yi3THiDc1bfZxFbaDcTGjm311H4J
slwW0dg7L654xl4ff/b09esBz0QXPUoqiFsx2NoZpQTJ4VlOze2GPoAHCX8hCKZj2EUPinP/3OSG
cmII7xXKRE6QXkGLyATik3vpMzsZBtFxMJOjpB/tsjNAm3tvFEHJuTTG+ESupU5Ugps/j1P8qONN
Q9dF9oRntNOPkH1bNrXju1UQK9SxJWfYj7wk0VPw/1NXfI8j+dNEE/NTT4xb7qY/2iwibsm0ovMk
yelEI/mrnJoB1/uQounLim6dldFMvQdlPSJUAXVzOterCKjxIjay0VmDTFnKVDToWklDYuT20mpx
tzXUo/tTMkRhhwgFQYYuowtX9ujSwneGImkCleSR4cLPbHHbpnk0nGJ1U+hW//ve/Tm4qiQm1T64
LncTKz0UrUfndL/3182QBf26BEW8cG1YPVMkueyZRXT2hyk6BxZYfmIIqjXiuOIYjrqGGklTCRey
fhudguplBq4ZBUN3uN+bsyxdp6h4UfEF81Ur6vnaISaDXHS9P8Pkb7pGaWzt3BnfV+2c2ty3H/66
wYhGiE1rolFGl283+KVgySa7ZspxPJil9TQmIty14D+GFuViO/hkFCeUVAfAOM8T38AGcW2wxmTk
f0fyDZ0pN14gFRbHBoWgUDhFvSy1b21paN/Gorr1qWzPRZxrDwZCc4KBWojQRALbQK8e8Y5Xh7Ah
ier+kNxK6zyhC+sabFm9BvltlMnwwDahhj+CWjOOuoeG7G09PprQiMhIB2SAgDXd92XlLw2CTjcx
gS03fMDxjQZTT15NRCb75NB+d8gCFnrUH/25hEYnpPecTnG6hb4icf2b/rMTNxoxpi0xa7O7bZxx
fp4sDDIokOZzDkrl2SS8QLMM75bpdf2cvaXqSSi8KaSKnJOhlNuK8uUp8KEOOy0aQWlUT9VEbGID
eJIeuQD0VCCbmyiJr04Tiev9HltXgu3chXSbaGMMLXukeBL1SVaz3MgqeROpax+k2zqHLEwdjm8L
Owlwn37MgiXjtXprGwTe87c8qR6lMvDKRWgHPQojYXzXsxwvQf9ALg4qvJk/2+t9T+GhHSLMXahO
CS/cRx2p6sZQnrXJBNhA/mKDjrNWpAk69be277s3HLKvfTccjTnPr85gikvRcJwUJr4Zrc4gpg2Y
pZwy/BU62bQwrcCmB6FXmyKws3XfIJuN8zb7PmfdbQLu8COLicdp+nLca5ioX+3x2SblEoeRtRYl
TI0ux4fiZ5X7g/zDypycN+a/42as53bXaEHyaoODaNTzjmCXm5btvOwVAllAxH5yLG0CpWNOu075
reo5fs6n6I2FJH2DQsuPJyA4ivrBNaBkkWcvgih7HruhuwlXRZ88l1ZlPLq1V1zdbHwKutp/siMw
rXGr/bw/Sq0oOucNgsEMSthqyDW+DXqvNy4yqJ0dYqzUzdRaQDHC2TqmjEDhSJn1TuRdu5ppLu1K
05iePB+TKIEignlbMT0hpErWoIk+xgEbblXEzfduDI2zZ0Xf6qZvvrfqxhjpH4w46Yi2BRBWIET7
XufecBjQey4q9TDuWpA7OfFMg/7mZTW+Hjwou8HxXkcUzdRrBKUeTCDzmiV3BrbYj+aTL3rY9drQ
cfFxrQffkdTjNgbaxr4wlssWpGe6W7dqGVMMdbVmwXNOtoaPzUastBqRZ1/R9U3X+z00xPaiwDFi
z1q8mUbBPG9skocxK8Orkz6DTg42WW97tMYCiHa9MI5kJgGhqCShmQgrD47BtderPNJQp0weBf21
BKa3nGRxDIykPFplpq+bJgZ5hFYeuiSo98ZsbmZEvpIYLXmsTLc8Zo7FUSrn8Hq/2IHdJyc6Hij0
fX2+3G8wfj7jRyBwuqmDE9E3axde797y/XfwwkcnBHAZV5+F1v90gAlKoIKDogt6YAY7xRukovZW
hUSXbbXB0UALurJzAyUcoEITYGFNGbGwQRhqoAwFSMMItGGSEFfaATsM5uhTA35YA0EkV85a5wqL
CB6RC1yzLqS7mxU5sQeh2ITNC3EnEJPrX3F/sriOU8AsR8CLfeR80xWJkfbXje38Kh+RpEhFa5x6
eJoVe0gNkKML0NGc2ocZwCPtkGuqiI8h6MfCt1CSgA+SyYsLGhJW1k8TVKQFzmw0D1AYWda0rxyg
5ARYcsb6CtkZO0qg5NfSBdMJhnJUPEpGoQClFKNSKlqlBraSYig+GAUA5cl5qJx+XhlpuU8UGw3k
ZQ8tDA5jpEiYo2JixhjZBJDMBqLgRApVAjzTBqIZyOmTivNGYtSwmmSNbVIRNynxBB8bW1abP6tU
XE49OfYtnE6nfEoUt9NRAE8iHEC74LQwFN1TKM6nD/CzAfzpGhg8ogjE5Jy2txzEvINraKWNk7Ft
cOiQ7JKpJqNcDnTjKuCiaQxldFa80RzwaKsApMLpmU1q12gc3yMQpbZileqKWhoL4y0v9Qutkn7p
uttcN0kvpvb0mvkXKDmN4Z+Jz0zBKluGKkTTpRhoa2JiNMLgEj2GnygR/JfiQQeNh31ZqXmVtdR8
NWEOTIrA2isWa5JBZTUVn7UKq8ugiK26YrcyqoKYoXiuQWFebE0R+OsS43xvescJ/KsJBlZr+xLl
v/jScgixrl0IaHMerpX5piuKbGfArPSBjWH0KpZJjsczUdRZGv94l0OQ6H2kdeROMbRw5rMM8R2N
ils7A7CthuJkGtFTO8/Kh24f6AR+5bSSA1LUmi77xPH/JZRMEJgzClF2FgvZ15tEiQktVIVOL94q
o0RggNzQ/gZTQ2MYHXg9ax2SRFTO9SLCgeYquWKohIvYuY8eQkYlaNSVtLFXGke0jqg44ODc5Y8O
QsgKRSQhQQ6ZsYMCTbQnoWSTMfpJ28CNC+TyWitpJexYiHaoLTsluyzRX2ZKiOmjyBRKmtlU3c+c
C2BcQmon5+raKxlnpwSduRKoJkrkeb/XoPuslQC0RwlKO8faDkocWiqZaKQEo/QZbSUgTZWUFFPb
0VPi0kpHZuopwSnQaKSnaFB7pVB177pUU0lUCyVWvT/ZKQFriZJVKEkrs5vqSH4lHcW74FVJX/F9
oYLNBgSxHcpYqV6wUmJZqWSzRC/bnKUu5jckteNdXKv+ilAJbgXKW0YDRMgqMa5D7Y7JHYFur6S6
fM46Ph/ku7YS8lZK0tsrcW+PyrdA7Wsq2S9uro9eCYHBIFWLTImDO/UhkE0BU1BJhzUlIg6VnLhA
VxwybM+U0DhTkuNRiY81JUN2lSBZKGky3P7dpMTKg5ItC6Vivt8wF9xIJW6uUTmPSu5c35XPlRJB
p0oOXSmZNOb1l1pJpZu7aFrdUIKfIiWonlFWR0piPSuxNcY+ohvYLAklxKYRVRIChTi7uOu0Y/Up
V0q8TS44Emwl6J5Rdksl8Y7RekdK9N0q+Xei7hkowmclDSdI5NVVYnEe+Yf7TaGk5JbSlCtxua5k
5vfn47v2/H5XZb3RppO7SknUJyVWv9/z0K9r6NhnJWhvLKTtERp3eRe/9+jeQyWA//1QU7J4DinS
LJRUXoRUeUjnUyWiv99MSlg/Fi8YUbLfT7tKfJ8rGf4wK0V+q8T5OPQQACrBPoHyH3hH/TXDDPcg
lKw/Qd8vlNCfgOJzFW2BgLrM0LACEEWqAA4cPqkyChh844tSmQcMZSNQyH8ywmH4KYtBqswGZNVi
DFQGBNglJic5poRC2ROIvpmVXYEmH7G2dwsDudTK0mArc0Mn3MOkefNySFx3YTF7wIvKAoYnYlDm
CKLugTDil5iUb8INRxjBmOeHNl+SKBzOuOiq/OBmdL2pR7g7RxYIJ07i/ODcn/UCDedPP8354f5s
p37Krox4LXxaFaDy1rOuh7v782DjDE4K9b91p3MFghP14/eb+6+/38NRay1jD1DP/eHv1/l9e/+v
hWYQ2wgFc/n7yftPlfe3e7/7+3EtHaLUYlhv/++9jfc3f//n3+/EnlIyEGb5+y399YMhPsL1OFov
hUlO0PL+qolm7xp75DIdlO0hh3l8uN9L1b2/Ht7v3Z/74+eQcoBo7fKn+/P3myGoTaWd/b+/SgaN
vanG8Hp/CrDOTF5n8dG0OaUy7PRF5kkLAAEP/7qZYwppmC982/e7rOndwfJGe+Wm4gDSod6FVUPC
/FD5q5oogl7XsLaiiVyVs91skjbOiMgw/FU5Snehq1ngGE/WEnEcibjEiBBbBaQ5c35yIcJUz+K8
JYltLzKoUTLoxAOYGsDOQBTOjkslDjVnk2U0Z+rGM7ZW2aa43pKlmQAU0Ed9O4fE5zjkFcb2SuuY
9kb6h0vpcg1pdVBnf8/kD3Zs4apmIV9U2axwwYIkWYu1x0nSzwYOSW2bNwQryD7HKF35of8CQA41
Mjxh7PLyzZMPtqFvirH68IHjKpx4t5YmrIrWb5/SmJKuwy4bk2dJ9ni0D2uiRnXP/p63iIuAWwKm
NR/w824ir4cSFkBfGGieCIN06Dptl4AepqWH2k84INkTsFCCUNxrVHhAcfJ62csMFFdafUTfh766
RRboj1II9k/BgyjGBzMuvlrLXmcZPiqun599b/jbsKXwcAlT7RvrEM8VVUXMFGFEYUFhR7OIHgsd
sZodUktRqvVrQrzcUybKH2N37fQc+hAcxTpw3RXNSO9B9sVHn8fhOnErWG/do9ZWAC7ADi6hxByD
OHzHXK1lNRgoV8kSO2tl1mG9zqpuK4vcOwY12oSIvZGRD9quMz8dksN3Yf8UIt/6hjeNfNrIP2no
U44gdKa+QI0k9JPnteU68YiCjroiWulVlq8IBTG4PF/i8ldhBaCOKYE3hh0QZEOMD3FBhrPo9V5u
vaAGkJKQYjUFBV4U5aioE9paBqnTWh3sGn/+ROOYXKRVFgerdo9ZPwLMsPvhJhCeke7zouGDPkqr
G5l1dOx2rKo4E6yys3tL309JtKP19KzxFo42rY9F6feMAX13XM8W9I5Cxv6uMaHCWdSRzHAKrFtm
fwX5rOP3XOQk5W7Lrg2w4Eisa4w3EaRXTBQzSUFYULvTAsvWNd0B/iF6pKCZ8IxE/SJmLnv0+xs6
Jqg9HnsDpAbYtJyn3nQh8uL+1Qg9svVV3GUaZBfEF9GYW/vMyctTDu+QsXHJPhi7n1AomZlOIqqo
8IeMHa7ws4hWIq7rU0t/qFFBTVYGvLzEn7t2B/d1NMr04H4kRVdfK38bY6FdzjZIpoAOQzOq2Ei9
uOgG6o/ehiPUhPD2ydPJNo7deFu0r94qTKy3ISWjvbGcEOsq+/2OAS5lBYzW6EWQuAeHqLNXcUHh
FBZsUusA9nZapRuNOEe6H1G5koS90cbKp21Rdg+2mdaAY+nJ0Ofadx2EQr0ZOGqIlSRhiArSNS+p
yVg40YFtBeQ+L/2ChTnV35UGrNRgcGp8OtR1dPTT+StnlKwV0Q+tKL+6YbQgQZCRy07e2WYOcq1s
LjeBDSoa3WEG2B2yrWaEPyE+Y9m1qzVbbjgNkSfP4QA+KRWQVqocOaddM5Om73dC5+SuSgTbXDot
H1ftOO3qopi3cRslK98cfkVRMd1YARHC9B2m0WrsDlGCcxzCerKs5wyUAtUcIR7GMaN2D5yqOBo9
GzCiDJ8tLfM3Gb4W8HYdpMhZ83ZT7x+rLiYq3YvD7+0ofvn2uSgvTcwcR+ttoTrB8cNcGN45BDGU
AXBYGXXGqa3OIqiDw74ajasMaoo4r8+YUcqtIyZkmbqXnCt1M4BHs2jNwYY4tNKztlpVE3xcJuff
NyZrYyu8L78KcRcyhFjr3sDob2HQS93KKjwVOTIVO4qXknGgZARIcxCXrz0k3bFBOH+koBxXpsv8
Igt8Uk9FDugoY6VSu0lza9fBHnAKdtcoQ4+g5S7c+WGdS7kDKapt6qjatz74gzF/t4zYWJYCf+VA
bsDquelzZ5MiwqK15S+70A032MKhsJqs1toU0xjyhp2ld+9TPod76ff8rmyp+R6oPs8w1zy7xklc
rsuOaHS3gVKlyxbvooIC56SCgyRufg5Z/9PUR4I32OzkOglaNVZv9onTZ2Hib3QELNfJoRfqgrjQ
yhMq523PDvbBwIUfU8tgNOeINDuBuqYmyN0MAAdF+cvcxucQbvkxGLJ4yyxH43DD6JF1xS6g67VB
eVVPj43PKpuGrb1m3PyDZqO9ZHOLdsfEqT3OJtMcD0dfsvVqc5u3JmtUx5np8TsFy+O14uObwivb
1GFTdvAzcUPFy4w8qk0TP9HyxnzkbbpcXL3Z9VDWypSWOhnQshwuQ1CAxUFksR4yZSp0U3jQhD1I
rRsfwubYwkAuYPpeE3aAQarVt1qUP6MERJxn9cl5TJpXAr2iLbkW4abo+o1N12zNPjlYRaR5r0E+
YwFOjHNoUYVAEV0OxZAcJcP0dcqiDefQmjdD3R/6EAv1RKd+aaN+vjaA/xvRfyOqGf1cDAmhVJaY
voyM9fQDS0f2rWeAtIqT3FpiRc+XBS2vTQHJq3fbDYDcbt73QfJrMIJyKQzHAv+TMOBJxUeaeubW
IjJhJeh1gVOZ/XUr4UcwUNvTl5n2dlcnx6aWy74tfbCyMwGD7vih2Z44Vm3snUbPCzYpmkrUWCbD
ttHDSInu70IrQD8labU0SBF5qCxqWH8yYfAXo7vQyFF7uOkRSZQJ49VdYMcEDcwGcDHbGc0dzq36
QRCDWIvse0lcSAqa5wGNQv4dbXyycfO2XRndj7rzy0eiaLrzGEY/ON2qx9bt2NbbYJ09/8vs4+w1
IufhqJfauNTVQ5RxRMQ4ZnIQfTHuyVcsVxUp5sM4GF9alJJs0a5rb1z1lS1fs4mYHkSAdEkAPQhw
VMR2qoQ4qCv8Ge7a9uN4Z5rVsJLGMF9htxCqFlvZPs3ZQk78oq2npZupCt/skUD62O1vpRMGF2am
l3aESByl3Y4WlIEcLf1q7bZfiq4ONlamfyXtNUbEf6pgB8RpcwYnyvgvRVoZ5gTyZZ21tDthruNo
3OtG03F26dg3tA7GLsOsAQXMNkPUw2yLbedU6bjMe/LQ2D2uc2LDQac7LO1sU2wO3INu/oQhsban
nojVNDDgRfoUuH77Zori4gCNv9gG7UIfmsXebub9EOdEPmNWSqZ5QxaF89DH9pZEaJA1U73r2+Gb
bdntZYprnSuI0W/KYjKB9HF1hRC4R7sXboWue2Rfsocd8tdaJSUQf8psz/B2WWl+yFYXe+JLoV/S
RhCjWDtDV2/1qesPKfOmBTBuinjXOmVj8Im1joaoxECfkDa0TvNBcW+cfRtGOeSdtkPi73RLCBRc
cP0ppZ8wWjuFVu3BITJHia9kRq+MyLBvUWTb4J9IMMzK2CL+h46IxggMocm0diJLLPWh6XZznfp7
pDwgDlJzlbopsipWiqF2NoJW1cou9HJfJzakTn96DivDPgocC4vMRMocjpm3yV0o0CQdlt+NNFs3
Di3lAnXLtnQyMJi+F8GbyFi3aI8vzKqZVpLBm6E3e1akEemH09P46MNvLuhwHVl1Y3ufhuUTD6/A
8o2wF+0Usekb4nJlUmUvS0Cgm4A83BV0dm1tWt3ZSLRpk3UV+AHK5eNMOYvc1WdIYEdvJi3WPdHJ
b8Hg9+faXhthHD4EI2YRuCvskxw9Y3Mh6aiUVHdUtLAVEGuDic1Pw3RAOE3hF9+zr+waeGK0RYSJ
4pxgAT8hgLEiWm8z5F6yGhL4gZW81JVD/pM+PunN0o9riB8jUxlZ3+Kp8jeaGH9O7BVPeUHhSXPt
pFJc1wlyHHKiyAqorRe/sP01+C3tzRlIYcmdFyP+WU6AHD17nE6W25MOkc/M4QKfi3oSnsMcB4xB
HC9Qiubst4nxrR8eywQ8oo8s4RzGbgKsipWEVv42QXByy8KO9lAaOec+vdik1t4CF9W0m2G4zuEC
33x2MF9TWsuLFk10sG3Eq45ANepqHL9QBmn/+hB3CAg42eqmsYJ2U8tZLtg2ehdPh/OSnMg+3pFt
Atp2nh+BU8QnRhTTt9qal9qsUWt0MeMn23qtmtm93W9o2+3ixPwsC8HwTk8lIlRJAntD+kYbTI+z
H49nrgf9N6snAdAM3wbaxHSteyY0Iao04D7Nee5AN+WjBrTB0/lYRQ4hOjGWmuwGWsMdM/YZWmiR
on12y4HYCWci26qGYG7OK0IZPLSLaysnT1M6eg5kKItPImzWbeLOx5xG8ToydUHsAD1PXesZ59iM
mys73BoAHW4JuhFyHRZVPLonvKPjwQsQb0fl8BlVA8TvcVZJVPl4sClYiVsCNBFW2GqzwFh1IRRn
w6WtaByTNCi/57aiyS4FpqXTlOL/EHm4qe3SX5iRzf4dysSy1fzgFLn5QxKKaBcyYKADOi0dUb4y
fGcVsXISWIEjrJyona6imNol8xFCp1K/W+ddXC/DiWGQYX+gRdX2dli629GIDugN6uP9RqsHb1mO
fDCgmLJbNkGbQXjz2HPGH+K+6XAR6P1hIpIy94NP0P3uQyoEUsm83COmKoiNEgNbxrxcz0mWraZB
dKuiNpkcV06wz9pgXNZZFWzlDFbFLgFJ+g6du2kCYq2FasZPbgUYmjYmlKYd2B1Wkfs6N/MZyAqy
dzHUx1FGJUOR/BVjbMsh4UXrUDM+Jktn/zulw6GlJt7Ghkssm5PdAI7VF5LLxqvvF0dyqszVlIFH
J1pcbvMhIU3CARJpVOHL1GgE7bQpgWIaAj7fJeVJxiR3lHQkrnbw7plflezFi1cM6Pqc9Eeh4Q8d
rTH+QV+9XPocYoPl7Cms4ekVGP6GkFinVoh6E2bDY2bEUEDZUthZtO2c1oH56Xt7LDB0B7ZJq5J0
TeORjOQSPrkpVD4Be4/WdTZR0nZ7QuOQrnh6demOeiY/3c5EvFn59sq0p0fLyax9Rz6lqzeIFUxE
yFme8422LXWHi06gQ/CG1KYlxUFzoEAH8y/HQoVbMByneiSuwmymaluQLsZ8AuE7ZpA2KMrNPRVq
riSSdaqipE0Q5SDCo681m3z7hFOIGoRyEhnvlb9uDJOdvsbYry29bVqawMa9YldaU4HQgESbEp3p
NiWOs89LUq1KRO9JuYIBzPSz3AKBtb4GcutsB7yqTtBmJB40w+gPcGZ2hZ6uk5TGlTnS/3H87lxn
2o8xG0HO0wvJuqBb5oR7ExVvGftCm65zL71zqZF3bRStu0JNlTHQZIhaGcYmF2a05nqvTt18mZBl
uxHjK3mebFPkoWoz1nsC/mqnqrjUy4B8z7jcCbZTJPOtiyEfd60AG+z4JpJLWjLsJdDXlcOyLZjm
ZkUMUiYOX6tOo1NLj58iFT1PCescFdAlrefpUOoJ4NdJHgN7YxgN2nGtyVcyp/ll2l6707wITG9B
yIMP44RpSNoeCrv9RT9c37qiIm5ehMN6YMiWJsU7YzJnOwVA9ABzcuYnAG/NUCwiRz+C3ssXoyDL
u6K5NI3MazvcC0fi5InWzttvVQJfuUsC5BCdZn1vid0yrZRQHeZ9bTYZqyos7V2n6nqNxlrfRmI3
Ye9dahGuBZtWOJ7bmDZ6xc4xky+h5inQZplvKz0cV1U5Aw/1R1i9FOF8WSO+hpraRK/Etc+NA/Y7
MLxQH9nLIhKvTXD/GKGsZRg24gQyft5nQ/bgybY45TnM8Lqp64uU7DmddjyxCM+L0U+8axrRB4no
rUUxvMaxaR/ZQdUcrAKxTNjshWvGKwsvP8PPYB20tbed9Qw5xbhwq0KuNNh3l07OjwaTMtWRkgfD
TLOV1RHlZbp8cEM5Uf47mk/L03iskrk9sMIdrMlJMN0M791gGss4LrRlI2jvhWvLByltVmzfgsL4
CNM2ZcqR/2oo2rdjmftLrfiElhKekNi5G2nHvwZbtbpMYv9iLPe2OxQrExfhxnL9D9PMiQe+921p
ZE8mc7ImxPzbcVR7mu7sjTy0l6OnYExF2iyDttRgzsdsZLEWLucgt1hns0/mvBRZpORt/Dnmug2Y
detqMY2FcjyL9o0exjJmI/Iihz1BA/KQGK2xNMgDWdZuxVSUCC1Cq/SDN4v3WpLpEulhchhLB+hd
YazNqO/2VR53FOgsJewjb7n/Zci6uOkWzMIYnMw6L+N4C42YVA6PbEGLdcOj2ig9bCOBUBfWzANS
PfxoyRE7kjlxA6O5DOqqPKU4C5axUzAhnKmH3QYZ1mCrWFL2A1FKM4jUs5++QYvGSlq+5cHeFRLm
uWOP6SLpPUGWjPaRYiTW8bRuaDlyPegn9zgK/jzI2g7+EcLpMt8C88/I8epN4Q6SaKYMtgSBVb7Y
SoYtCXTEIHNJQpqMYu9qTroF7Ylp3fqhT5p7rMaWzKJoiPbSuhQ0WYTGiqNpt8CwYUqQIbHUzIYT
Oa1fCIwn4Qzdw7acdVJUGD+NlsNAX1Swh8KSdd9qPTA93KSD/aukt0bvLwIw3LUR0aX5g++WFiEy
4oM9pf4zra2b7evhJZwqd2MAUJf9EHN97Y01LaF+AxmI87mz+IIbP6XWdHb0W6KX2Csu89CNi5Qm
WFyq8VgbPLbIWdkwpYRF59m+Spr0EOhBvSdv9SZyOW7NikVrTshb409bJSFw0BSdx09iCuuudl/8
FHBgOIhkOyYACDNPG9kHiCeYgrusa95NiPmPYJDaLeMyFB69qC5ZVz+yqZr2pEEhJcjT55w90hS2
Yt97RFlgBF/7MqFMK8OGFYno1B6eMDFoGOwr/46xDw+1zlW0G31qw8rGYN4klAIzLgwjILcSoMEJ
ydxGCdnX+Ri4twaC31IbS30zTd6bRLi21B1QlNaI9wDrVkcMTburzEIcR0I5Fx61WBvTfkvAIvwP
d+exHDeWpu1b+aP36IE9wImY6UV6xySZJFOUNoiUIbz3uPp5Tqqiu0pd0RWz/RdCkCmScMd85jUU
GgZ0lPFz0edCf5CzwT7oIvyIzBSK7VjsUBpzMSNKtk0hSXXgl/OO/cs59VOxiWWH/0TFLG9KkwpN
mPsPmT7u9NGWh5RYet+nsMxF2YB3MtH67FNtNwYbroO8XIsvU+Hm4G2m8CyhDIYx/AkzMNJtRp+S
FtTY7OfSJlXWHuIC+WVHt+OVhdH8vs3bYeNB8VrhyrCADtJT0hTvKXPlKTNwZTGbcJ+DoHrMUJLM
prrfdyJpzjIIkD7ABOphYF6G1mgcHKTdcXj1EUIACxcm57C1u2WTOtEp8RGSn/rW3GI9xGqV6/Hy
vvB7Sv3b1Uqk7lp8udg7ztFEqKhX5VMRxI+WSdF3tvtVqsX9kZfpMoRaFvKy1Hdl0j1Qla+WdVWL
F1/QnAhr86XIiVH8AfBRn9AZ6iPjax6X+VPkNuu+qOzPHoWWJVQgLgl+xzqvMuuq97u2/9GWrf1a
oRX75MUtpjXgp8iHzWViBenVScMfhRD9jwITAeFMEq8K8LCORioczdOp14S1b8wxefBMezvLsfzM
NpiDQTRjVMQLjAKtmup4N7lnJOyDjR+g7jfipBgYVbrXaKX7kfna4GUWZjODSCc7nwoLK4MehiBI
Tuvc1uwfftw6j30598sQIYKCUt5jpQ6TnqWwZevxyR4Hk/qAbr/NoMbxRrrCk5Mqx0VWY0ifptIa
d81YfmRlUi292K0EST+AInsanwZpBOda1zPaDRc0Fe0jpRsXn/USx1rIDJTvQzSM9Txca0Hnrkit
nX3V1BEkALhtM8Zfcw2WNiaoBQeHZ5DdktSZgwaPN0i+GI7xCDtZ20LbDDdmDciN5f6La8wOEXnR
7qNiCLC3rBPEixMBgypsdjZcp5ckmz9Kxnfk9fmrLTtrV5FHLxLmMhpl+uMwsvzEbgJmdR7gP0b4
fyF4DrDF9jpaq7N/zLD/DKM5OkFoTM6mcQpqmttFa2UASORzmwbF4yCK+pAgpL+CMdQcPeHrD72d
N2ezSfd6VbxYjkb5GWbO3qtrAprWWZouEZchA+ttnOSFYn976D38S6AILKYi8F/ACF/twRuQ06+S
Y4WU8rPZMOELRLBXCFdTIaOa9yDjguKfCUF3DM3sRI+WHKvsd5k00EfFIeu5GO+kYGdVdak43fWC
O13HFhWp6qYrzHWqdhEtpXQrggjkHdimgQaWkyLjnIInvQRaoT/L8NCILWSr9FtCeWopRr15avqn
ok3TUwq5gMQzMd4BJkLgNuoWLtg8fCJf7IcHv7S9z1bcFnR/2BQNyj9Ehy7dJQxzqFl2t3yMgS6K
0j5kRvOFjEA/mjV7goystQ4d3B2m4tiCJ+etsDglaR8+DaP1WnjEerYRUiFRB48GFZIb3XPM/v0E
DeLZsDC9QCPkYMcNKKLYiI49rrPLtoJv1GBQQco6MGo5BC35tjYPww4tyG3fJ8a+kk588QHGCR1F
WNbFZWb181FQwNhNIhgoySAIqUELLKUVXOuIsmuQNeh+VkUOgxGdZLiu+ZfUJxBBrCN6zvLO3DZ0
R6/0toHpPVPZE3byaGYA7rIWtwC3vGadyp5RF6j7nQZt6MEO9DefhuZHYVVsga7zJDoqfX2DJEHq
e9aZrtBzMhAMea0/YVUU+quiy87F3EfET6ToRVLqDzq1flTTuxeMZWqeax59CivKO5UHX2yY6o1t
TBYZrbF0CEJxLi8f8KGsMR9PUNypJItw7PhPdSZuXoDlUSj6F1MLHusQwG2X5OPWFw1Jm89pajt9
dibPO9Knx5k9HmLqJKm/y1OEf3p76p8H2CUDvIN3UVP4TJLo2YBtSKPEFAvmJCwPfw/7b4NepPiO
v0Mi/HVSUJu6H2LHcJFWtfUH1JhWwUqjH/Se2lV9FCkD3khy/b2t+w6QWugdrQF4X9eE7jbV+uyh
jJAnLx2newsZ3BR7kytgqnhL+ZCUag7cfdkEBvbFsvw60SKaIkM/hSi/orojnYNpzR2JnADf2dCq
tzLrmwdU6K2hhEM04GCl43o1mIphvEyTQFm59X+MlIMukY9HK7q89VLe61U5GNO8RKD6Xr4SNcrq
3vThuto4riwLZCeiMsYShbtuW7WKdRDFFr5sKKBHZm8dGmUGUxlYMt+/FSX7HWpx06ZGBHOnF8DC
03zEsn6YIAtkwZeps6K3tLzIUhbX3vSDy2ANYC7i+BlZde0R4YNtGfqvVHWmU4PzNfA86T4nuR9e
jXsvohvLQ4+3koT3+Rqm86mVjks5JZleE/wQNUhmxzoFhEGaYx0HF0pUIOvqffZpYUEuKJVVHxqo
NTUHCZoNYYFObpKOFNoBhJ0rePns1OMW2z8PfkmKCO8EDzK36OROQM3XPcKCG7q7ICqdpjibRfZB
qcHbVqYOgsEcrD0ROVNCOU6OGQ1+f9JYZoh0l3o7zptOkssSW08PgoB/WRZDT3ynGTtp2O1jP5Py
lklgXid6D23ndRcu7GOqa7magYesuyQcdjkwtAUa1f4J2He7pqtJg9WvxWMCotjDA6HHWrMPCHiz
pvvgdVIgDLAQnyIMlvMsUVuxYT2R6dpPpJUdlB/nmGnOuG5H5IntT5OTJa9VoNWvxG/BQtfScOuU
xEdDTo49zC3i1SOFshbzoc7SuzcgtqS42AU809oxzrNfrLrEjR+gcDh0IKcveOsYD/eD1hs0e+BA
Ur/gM9pku7qS/daL5iPvKj2A1jMuvnOIui55LhvfOvrZyJpmkNYI13qdjZdWauYn41vadNgPyOAa
ambwiKLIp1HIcpU6LmLdGJo+dnUzPOJBcYIBi6czkjexvZipG2zyiRB1hvhKmzjXN01VN3dFg6Oe
zOzKlrKpKyPzqbPTWyzBXo5xaX0CJxUCsnvBzsbFkdgINqik1w9hkz+6tvJ9kwDU+rCnxjPH9dEI
tENT8uYRTfkkZqPb2b2LhKLbfyazMPYQx6wjJbtgN45GtpEjnJk6nfO1BAdK4SSxceszQdauzcCv
VgXcOdhm9TWkKr6k2X1LbTN8m7sn0YbZGuL/sJ6b7kdftpepNLzVaBfDA0oVh76wHMTjgrdAVjp6
ry368JM2r9gnvO1g2v1PwuV//YFQ3vzjv/n+G/bVdRSE7S/f/uN869sf1X+r3/nnz/zxN/7x/6Wq
qVIzgAz6X/d7hX6/urW3//cjbylwKwnX//nbw61pbt/CrvnRts3ffvuv/ff/+dtvv/mbtqmQf0ej
zqNerYSffi9u6lp/d3QhEDUF8Wqb/MQ/xU1t8++e57G+C1TuTMu2+K+m6JTuqW38HS1FFJWgo1Ih
hwn8fxE3/YVSayNM5OrSVbqrQFT0f5OksiahJaVW7vR6OMM5Wfk1Uj4h/VPNY6MCxTr8BYv4z84I
j9S2IC9brN6/EGrTHL2MGRDTbgBUDQ8fadU3U5wGmxry4FPA/d07+RNJhF8UGO43yImkks0zkR/9
RQ0xoLUx12VS7ox0Y6cF3BIX8tSc3JSw+f/5VOigIDHgcEKds/2RKty7Ka1+yO+7qUk+EgxWlHAg
oaeXBF//85nURf9Uf1DjizfFcLJQlUJXgjHwb2+tRXKoCZ2x3GFJI9cSEADlOQy6k/Gv1VMZ8/92
LmFI23PZgj3jV859UNIvhR9GXVp1LVnOrl5Vr0oPH3kdqidw5Z4GwJ5gHR7ZVNFVds9WUJFF5X+h
+/gL+/9+12jX0puQCrTxq8iE22ee1sqh3OGUs9ET/0F002UKxquhTdexHC8NvBA/Cv5iBN3v8Nen
LSwhhEvmJf9NLVWjume5sHV3hpbsY73dmy5bSzFcqna81B2Y7DyAiTtfY6+CcqhFt9quN1ThmT/E
EAuKfK+xSF7/8xj488sC4m6hemULhDD/ONwwIerMNMzLXWsDsQxSZydcztZi3QkctCXYfejqig9i
xH900RJrps9TklULVLVfPJrztJM3gwgQbv7nKvgnM+5PX5ODYg56u7rO8vLH65opWtF6z4Crd1W9
K6EXr+oO98kJjcLBZka47dI128+lWVR/sbb8qtLwc4j87ty/KGJ5HtAkrUvL3ehYj4OO1WIXINsR
jKC06vEK74ZHEY9wDMXXCI481qZ/MVr+ZL1hyf7X3f/yVoYko6KXcwW4PyhXjfEqxvh2R4HGLAn/
+VGjpvvvT1t63DbjEhifabrqen4nUlT4mQMFuszoXZVwct2jKBIaXHRCJr03NnaVbSuIN2n01rXw
3+7tlNQbLk5t7VqJZhdQ6KPH7ygUq/QZO5YmD/gjbyj7XUtQWzLpz4FOAGt1Fyz/RgfrAhY4GcU3
YTQQvPrxOqcbmRenMqDzmKEpSWFooX6+E+ii9dbSHIptMVkvqOsSKpsAVT3aKQiUCAZokvBDTkty
ZnXnfK4r3ALoeg148fh9c59QYz9c0J7Z9wj3hUa4S5WrYmj10PhkDnkroidoAwOpptvQjE9RZUP3
sw4+aKdCco05ZW6qYk+tS3NPD9GmyUiPFyJMsA0NsFHAnTcmUK/0HbYWSRffILgeKcBZy15uImr7
i3Lo16aMPzIn/SjM+EONJ1MyhI2ce4hykMvNN08txerJ6Am1sNBsNuVQLtzR/AbgGAvAPvwQYQSP
1n0AbAYqnfsyRrEbMNIAqbN2UMWpeZ73xaMV8JfqFpOjusSyespuBue0SXroskzXQdb8gWm6GJHH
y+5ug/LV8OZuZcYokqqmm+8yDoYWBbECEWzUrnktyl1wyopD57OAqcfvO/HHkCRrs9BeHcyV6BRl
H3WGmWZNh9YNHpA2Chf2lNEJCXWgz+U3GbZUqLlVbWDpcWb9inLgOZY/Rq+0FrSSruHAPmHOAx1l
1sVSHqqQ+lvRoQRocyW+Nz+PFn0oNmHp9RcJfTbD2TZMwGE5SnLvOVH0OlHSGHd4BORmqzz6XvXj
kV78TZ0in4dLOKiBFnUbdT5quF+aGACylt6sGXUI9aQIfs60i85uol81ZGE0W/tIiuRmxNmtdyFe
WOO1quiY9uHCK4JnCy3VxVQbl9irV7aOvBgKx+0SRa7nJCNblFaDJ7RkfGLzkVH2OvW5jkqCFx5t
kWJHSXgxc0XLPGw3VRnRoKviW4ztyJLd8VEE/Q9EbOgwK35ELeS0rZJz8SMz1saT47b+ss0FnOLm
dL96pAbw7jX6i9p346opFtHNBCM9V9VtgHeM1NJJttikjgbsMBuEaBrqVzWUB7U5W7o4ax0aeLPy
cjd4NxGRxdauAoRs+6tVx/TM6oJSWDy9GVFen+yRa+vSEHo1/SsWLOHXEJd0RBvpQZDxWvHjfThW
TvARq4k7Z4yDWkvfLTN4dpEsQFWOU9+XEi9KPwYxXmXKXCl2LLd4lQ5Xi8bRwlDwhoqUG/02uMWF
jwePDG+IDPBGE3qaqm0xTS/NTEx4X7Z6tdWHCO0OI0OoDOzlOKZiEbfT1VAvalkE2MXMEDvdZx2Z
q0XndhcI1+GHW5QoPep0kts6WLsUWdw6uWmVvaui9osTHfqJOQDPbAHL/OZpJZIR+rgVHVuWHAiB
Rw/FhaHSKDuqH5DdNqgGJpnbXz21ZrZK/3cUXDqsaf4KZ4EOmK4gwJ4b1chEAHCEq4nZToGIbo24
zmaux6NeK7q49B90CPwLOWvdFkFlB9HpsXbNVW5F42agN7bQZBBtKGg84JqITsNoXkWqZpeg66lW
TNF2eA8qrcCxRmiyNgAzla0h11FLEa/yodk8zChanBKUKag/ef0aILwHZvZQoo221ENl91Pt3VaB
6Uq1TRajv9B0Tivwrbv3R2KhwfLVvKXZQoqbNAwNcPNaBqX9EsLFAbOMDmBaxm9UxDG9zamWSeXl
mhr6OtaYV2nIsxLDdEVvxVvdB+Q9eBFd/KG2A1oJH04gdprOo2GJa1va41Orf8fl6SUO82WvG8+D
Dwu4izcp2rIrX3iY1t1f0dR+6qSiQwWH++Dv8PNaKTqfBvpWcWDyOL8ZBogFI8XDuZkSIKrgMhT1
KBz7Yl1M3Y8O+vjaKcRLhWHefvDjPb4C+SaiNQKdpRSLsfMb1Bjqt6qjY4SG68arMspXmrui3vFV
dLim+zPkF0MmLXwvs4LRXZlwehnzVqBt0QOJeIFdv3RMbe25qDpG5WyCjRLhoraCgzswfRyNeYgR
46rHmHrRxTMYejS1FEk/xtCA4QkmsjK8djHnch/lSgS8rTCockO6wEzCWhSod8Hu8HrCdm/6UXkt
jkWsWxN75sLvfwBgRAoSqjMdqw4YkgVpmgLkBlIlH7GYV3BycYzpkWtF6vn+7oqUOURx6yO3r03d
PVLvKFYtBKSVJc1bEk4eTjhwxHsY6WYNAAJ8KJZ5rnHjF8+moujnLtB9O9AW95jINsdvMka60ZOx
XE3A+mRi4YOrjJALBzaJE5Jf0Mpd2aAQqQATy/odnaDuB33acUl1D6YCXDCbrlErrvnIFAj97mXO
h2dTreWOOM86NXmnYYoGg/UOKQLwgFqCnC6LlEbPOqTT27m0eNjbysa5Qqb7kY5MW8vT39zB1Vdz
HmPMOZcIPMEpW+LLg7VojC4McNRTRXqwQebhQKLZriw7oHcXDJu261AjNB2kaPPXVpQRpZ0WGbYY
i0Va63cJmAIjulPjmngiSwKDjrkM/Xp0TjBs0Jd8Ae7av+QAQ2161g8gWb9NGf0IVAy+xoG3DBNQ
AQEiIwG0MFD/rTa8xoV96nur3JF8R6t4iN69pgedI+PhpHnOMYlSf2vhX2JWKG7QI30IqlFfSRGV
yxYGw8pGbxtabfEtkqiXz1WcbHNtrUfGVdKZFkj9L80xfYvYSlfY6uDqVO2nCgqI1FN6qHOF7NRM
UXHMI+qvQBaqWtNBDlYTHJJpXSRiX4fWg96YL/kg6C1/uefkNsN+yLHP7Nyt1/jGhi42irEWnCnB
kumYT85Y5ys4c4+JwFANUY9dCZhNTn2+xscxW0eTdzWiqdi3IL6qBD4UaohPukH7wnFhbcM5P9pZ
dVTQ/E0nMCAT7dSv6U9C56ja79gBwIOi566cyCIrkiBnMBmXdsWkSC4yZRRlV29AZaRUIQMWrESv
Ovo8pQ9PKyzEOvMBVhmEeY77rR3ZPnTVokeMWjXyH2vLOPmunS8xyoIZF8O6IN7qR/sdnAna6mBO
FmjHEGghbLqsLLB1nWD+T9Le9QApEFQJQYNwQuy06QSXDpTNhC2gN8FQDCA4QdMwLifAUnUDN0t6
W3eKIH5i2BzU4BG7thjI+RSrLdadXTjWm8GdqlNoNIdiCoD+1RiNTQ11XFk/Jork5FA5XOWtDWsx
cdeglkGI9/1nOsbtku4c0Iu+Jozy0lXuRXBVzHznImuwct2w3g19DBA3Ae0MaVEGSLsPHRAZlPOW
NTvMqg39aSVK3V5o4CNh5ci1oflf+waijuShLm11doFSe+sgNeiI8MMCJsQcTLf3nQ5lD5JMO1q2
ogGmP6K7PNczHrfUCVjOJIIH+cWsbHMLGf4QeYG166S1CtkVtqMWrILRDB9o9sHFC95SH0fwqW++
priQgXPIEC8yky9F2sq1lb5XItegzPSbBDHATdVGwdYGp+a14tUDGbIhexO4sfUPYmoQPIqL5ZT1
FaboYYGKy7jSTWKDufN23qiAhDlhutHBKjUYBLMKKT3D7Ld9J48O6QNavMY1N5Es9SbCdI0w2YlA
Ak0l3Dc2zJ/VpRbpMfQtIuKfuGD4MNehu9ifesfESRyeEtTOdpm4VMNhzx0LrWJ/N4mzkCCFLpMv
9CFhEYxCwEsqbAUBDM4BK2aj+ZS2gCp9spkYLsymzoanUWKgrrtyqxkjV2rxggaMe4jxlvdnMlve
a5EXT6xJnwovON9D3TYmzfTMFvPwKL6iyIQLX9BeDGxJzB/wj5lIenWT5VZFyoVvIh+Aq5pZBlge
6D3WYDWKK9pnh7WDRRCGsx/k69lyduqfNLnppI4/ZpgxBPFxvg5S/5FOh7eQOR+VA2Q/CLFAU5Jb
nRNoKItgo/KinbayaKWfcFG0SUw3ZVQvY3sMadx3/H2iCw/rXRCF2toPMyYuXUnNqNapxmuMVbLV
qVpLp55C6GEb0EXuG5p1XwHjXB0A/MvASm6mzfMf5oaMkzxNQ6P1UPHG2jiNFykZCRq/PNwihe07
nmfXeck8cZZUDku7ZFlq171XnQtfTTFnvjrs07CJaSLEJY2grnpRRsPrYVR4przaaRUEbsNrECdq
iqPV5yfNxb0hQFlp7Uf558k+Oyb5JdA/I/HJ9UhXAmQcQNPxZDXQWaCmVUjV5s8uXfEyJ/mCRYPG
QeMjHsuGqtJSgeaeCXjUjnintvFzhAYdbIdazsc4SwHG++OiznjX6rI7DweKgi5Nb5AtoA+8My0d
nS6rWCH2iY98NOkLVIZfolTuElh7SLL3FyuTGEWGxi6whos1TEds3HZO5/LgiexJ0DZKYViTgA7i
rr/gH2XC2g7AyRV05ToyU7DKs2le7++gi+BBoNWzCzt1DWpdzRVgeFL5sY7FhC2mWwdFDz2uaFp7
vsQ41QKMdM+SrXTejS62tg6hltCVMBrz0OhTBpe6CEzjVlKltrmgM0wwxXMiEFfJahnPx855c2NE
X7RiQnDAPImKOdE403Ol5SfXnY4pxCe0RDeTMR80bJuRrOEn1J9WBUUk074OxZsNL7ns0E6KGSMA
i58kJT3LFLui876UvUM72hhP4M3YMtzoBhelQs+PkMz/dC+/3S/eUHtOCet6ZWYUKmI2KSMyP1qR
r4aC39SSjDovci9UnlW+WyzmhgGfROLsZ9RSjPHoZcYz8H5BCQYYJ2S0peY80hJf8eTf1ILR5eV7
SuMLBMPKHSGGR1bNIOXxQERlQUubE4EGQTC5XgcK16pe7tVkHEMhOTpfNE9QPDNJLxN7Oqp92YR8
1s75D5rx1FFI6vuCkP1uPOAW8mRDbmppny2Rn4M5EXhrQgy5bsmEGcH8RmChkR1sodcs77MW6I5B
Xpt+B8Gu0BOMedDOx/LnRNt44yHvmi/JSAKiFtryUx713+uqv6ilRL3VcO52onBuYxreYuNbnCfL
oBHY66Y5y4z2OFnmgy7B884Rt61KEH3D7AnG8eK4r0kXfquMzZxTVamBYrKr72HDavQyeSa9/zzO
47u6TaGpmjKLIqKjsG0oZroa714VLrvGJJs01UbyZjI7KkGhYrDtZD1m7Fz33oDVopTltyN34cMW
0Iz5WmnNx1iml0qi3QKHF7s51lQC9UUQ5vuxAlOsGhixASsWGNMh1il69TkmPyB47ZS8QxV8nCD8
mGyl5jxw1WGj7Wn1bCGRXXGBxz5RHaJaFacWEIA7CEsRdFOwrSJFYmBkCDbKX4KGBeS28ckFb7G+
FxbC19RBcd6HTA/hgYEXRCTgLUgBOPARyO0N/KeUsD786BQc2XKosyNNc83S+mfFw5LZLa+7c58C
j6V2IhyVWzMqzTHbNhr4o4biHGY7lM/ibSTxbUdW52FAEGxqWNUlDyc2uU1uEXPbrxQP11U9AFoH
IN8ZBH6ZAamyNx7u8wGbYF5hTWaPJdIaLO5KZOK7g1MwZuwTZ07aTYANpeN9srCb8tqZIX6ffo37
avk9uaFKtX3Y6aOVHgxqjD28luWEdcTSZECr9J79vq+CDxGwcIOpwnyBtEh4yb4euks6AG8tTQvG
u4oPDBvxxR6SgoqoHaqw90wrUKWydGRlyAE+tm0GKE/tjzRcFvcaaaax60YU3XLnNGikRzH0c8yO
id5yCdi1DChOhbwQJ2VIVrPJQkrlLkNkEwWBHekpit+GklkEp4BMFTmobNEWmqKXRlRyi46s4hLB
Ccd3lwRZt4rnUBBNQsnXFj5At5i/XbG89vEbzJAGZBJLTOqk3/O6N8733DOH4RjFYNzShkeEKuhb
3U4niCPsUn6nLdM2Q/jOcW+ukRExnAML6+Qx+7hXaTSNm67TaFVhbM8ijryZE+nosLO15ZQm75sd
oWKyrtCFgx3Fku7AWIpBG2gT5oghAg8wiRXLANVEuHE/vISUF5IIOyX4m3sluyypRtcKlZ9ImFQp
MfIil09FnLkbtZRMShGilPSQsIb/ZI/ioxttCojQiAuqCJGFSUf5hFBc+NNeaS7em7l9LDVSb79I
SKJShwWV7c0KJm1Bkne858y5xai+722JIIxuXfGjarQBiD/BkSpN3S06QMC4RIyPVBkWNKuzhWi6
FepeG60hIDEdOHV2l93qPqJooIDKSG3d9yrNJEct58d7NHe/UUKvaVU6NmszSR6V2Uyql261/FGE
wPrAjECfV5fGK79KGozbtHowJh1TbsLtkiaAH6RfIFwhwxJaPiUH42dN4E4bGqp9kQcgZhn1YwJ1
BFCXBkd9xQjZ4ofxWfOJVUq0cWf5PLjgrEActUcrJQ+F6oww0UPDXspSWpu7CIBdzK0dbEjDHvh/
v56++5b7SbPzckN6vnWCjsVNTt2yktl7WbWHAH3ctOa2UDRAdBxZnBy8TfWtTDWBP/EjgLS9ppef
58Bzl5NLruu3jaIylvscPeUFy2W/QqToOJiR+TDqffcCVPYN1M5Cy3AqU6KTpSaRzxovpQyxbKN8
h5yOhmcvumDLrtDqazNv5tE5FH7jARuxqpNhpfGjX9iITaBJO5rdRu+rcw97YaGlynnX7BGxR55p
jV6Ms6yqFHUfg7Ah7sZHhF31k4mtVdiH80b36MyVvt/vgnh4rTsYzNgWLwfCbdKjW46S08r33nBd
3jhZA0G+1L60hVQ10iDezWDY1pCLPmGdgyBc5yQnwx/g1jv5Uw7byljiUHARVdeinoxIEkCvFvA/
B2d2KhTCofmao3u4H3yDr7rPRd4bB8aC+O3gFO6hjSfCf11qFDpyy930U/mMDIk43A8i7XAlZ+YM
QVDs78JMTprDzxEBcowawjkWNwNLHbt36sUiZKUBf9RSIWS1g8pjrsBUIiibpt8aXTMPXaZ/zlGm
3MCzhrsQQlouBiM73A9R4n+W9STXJly3A5Jbvz/cP0ML3VuHyImhBL2Y0mLa8zTtQ5sN9uH+1S/f
WmFn4UFdoxyNXJttd8BnZUklVWnF/etQDkFKQbGEOVv5lHCqMWr2sRIk9NE11UDpWVpSMPuhh2YL
l1XAAv4eWC/ZEHqbQXab0RrHtY4zS9ZOJlQiDl2YWIe6UfOKgv/6X/8R+5woTahoGJplHO4Hyv3m
z6+6JAHsOav/wRKJAoVu2psBcsgTxCCae6V+aRJDvxRVHGySnNJg6It9mOfuKTGjN0vU1cluW6B9
WpTttFQPDrylS4EWD9J75YsukL5p6/EsDFT9rSSN9xIcIoXIPFoKD3VQL6+tZ8fQzGe06cq1iMNo
LWWuEMNoYtlEBCw6GADS/PVaBpT6lkJ79TRwjvt34wA3gwo/2HAJcqrruJxgmMrLbGXlZbIhnXv4
Cezun7mkYS0gwydbexzR1nmeqzNFsWnjztFnWy/Sx2g1khoKixJQT3V/thObjYhH3HSaoPytvnTy
8LsxBuZauI1FCmBYh/tXvXoLv/tMF82mD+x3b5iVTrzfrQbT/azBVdmMEhlEO3cDmHaLUUbjoVeH
+1djj5YMjDKoHOzgbqOPh0CkHzGN9nVC2/Bw/+h+0JWs3f2rsoaN5KZlumbRS/cmfQZznphQ4Rcu
8DnpGeVm0Zbs+PZ5epbwNOg2cfCm6RvbEYpe7oyEsLkthvrF0doFQjDTzrOttalmsatmJzoi+raz
41OVNQHDz197Wt5uqLifnMngEzMwif8dHdDi2VXiG45FOdyqIatELDWrsFLxab2eWiM4QCRFuy2q
NUp3JTpnEbaKNoDoKO4OPbag+hK1+/aQqoWm8GHGJx1KtnaFwEyQQO0vzRAJKHJKnGXNc4jNGq1E
c+fjAugm3gY9piM/KwjoeolQB39K4NW6iTPvERx8CKXamJfRPGImNmtoS4j8W1Vx7mlro0p56O26
OxTqYgJIBED81Ze6Z/coOQXxmlLEiO9rZB/cWbcP96/uB7Cmv30bOaW5yaTHztntJ7eckIWo+kMo
bE4yhL99df/MCd6GwJ/3VI/RJ4aQCQYymnOGQATZ1vfaNWpL9qIBCz8ZPNbIZYue+qcyjN5TdOWW
1livwrKeIOu2b2bi8ubHRThNOsQRK6XwMAQnP/IOZmeNS9H65amU0HsD6NY2KU+exskK7aivvmdv
Y/fYxPouLMYvsiqvs9N+SkYiRrDgO4wkSSuJQw4TfiWLACaWg0UHYqM1bDgtfNThh60bTaPuYX/R
zZo6Qd98rwjK2xrvkTQwy/WHhUU0GhXM2cFz9uFkirXhAiMzkpUnXMRgE0QFpNu8x072tRHeVxKT
hYNSI3X+4OtY+bfJhuDgNpccWzRlGEU/ZNwEWrhXN6Cb6GYsS48pMYbWdk6I9eKJ4LbzcEUBefHa
hviI6fmyxN0iYkGuEaIL/QraneWe05DVrhZfotT6jAZ4fOc3I8oGEb9DRS2k1Gg42aegDAp6Gt6r
KYOvltt+tXJke6vnKBGQ4AIiOMch/Z6z+n3AT3y2DnNl0owz6fcK+MPOnJPM4gtwQvjunVXoAXme
eq8ZihhQlVuz657MqsRRZ+ywgUNwIqs1JMt7v6E+zAY3o/dALw5o/TMiWWiGDHCXZ0EFnFbUR2zi
VXCv8that8ohUCiadqgSgTR+7V2YRAASiajTe7/Ol625jItd5tfPhg5JyyV9ulf0Yhl8qFLQeE+o
dCosXpYvW9M/oOubLWNnuNZSB+6sl4sYuIXe/i9357HdOLKl63e5c5wFE3CDOyFBK0piymWKEyxJ
KcF7EwCevr9gVne5c0+tnt5BZWVKNCABROz979+ENJBoxGh0TI2+RaQNAInbnrHE21hO9pb4+qOl
3NOIOGKeWmATh07CG8EFyMoFQoJKMAALoc19MxtPW+1F4/9D9phQFL4/UcF8na4AWpPPVNAyrol8
f2DbdMsSiQFjCQT49v6aNVvDm98YeARNzEjcunin0gtpY3K2M8QCV7jLZ6A2mIiw4tTedFTdABSJ
scJaiBmf+iojYEaB7xMGB5FJO0vJo2Dh7m5KEboONs0ljOUvykIYI/OXY3ERDCk1oe7uk8quVxK0
p0odAwL0K4l0b5OdamsNWeKqykmCnYnYqNIA382TA43lP5OQDEXo+tuXAofUcEmbhv/4F96jG5nR
7AGJ7NvCeBmgE7UZLas6JFTot4Z7s8g9jHASiAcv+M/vbf6b9yZI2+RNURBAiv1L/lgnRrsA6s/3
tZp4FyGIEW9kxOjmoD6Y9l1lzg8ObJF5Ml6IVD74Uh5VF8ZY9CH0I6wJMHKijmCk3N+2uX+Y0OP+
Ay3N+RspzNcN3bV9Asd9y2Jo+GeSVomvGBzwjMsGZQ2DWhpEr+vkimWYZnJW8FpJZmHtDD6+N/Cq
oIw1MvtSZI4k4SyStUxec44/NB0xXIM3ywZf8XLYn/g8vqVt8ZYDFXJNbIVJUYY15KXqEorb85WC
GOmqb1dwYN+Iu+ZHOuMKMUU0hVeeBm3CF4NgB1uXmPxnGnkzy2t8LsBSF6yg1VF6VmxCVmcUN7X5
LebnezmjLC7s8WEu4s+klPevvpM/qIYNnOfNaeVD3nbjWkzfTQUyJk5zsEvq2/gNy1PEG9b8mE/x
/j9fEcZfg0Dx5NER85nkkLmu7vyNsFrjd6l5QB/7xMmwTtXFBo4q3a/im7RqJROdYkUV9QGMBvfP
ci6CNHfMO2MUWwRpFdsBiLLnJlTGyoUSTrjcd6OGqwQ790yw7HYpcrc4xhH4SevjJhMyAK6N6rR0
frEd9eWrWDR8BmGlbJ1mJllcnRNkomsritdF/BZ1GkQ4A7w64dSpgWKZAJKlkrWflJGVDkdlZRVU
XSaAqJWa+9pV+vliVbXAbQ5b6CbtzzJmMJUZKDhQ4f9wFzpiZtpvhYnbRoK6qJ5ZedrQveS9S1Wo
fo/5Fzg/qH89aJ95KrFawI/AwIiO/IuPwr/C9UVhUilg0yCTXayXb4MJ3FhYGELgoyKUwXyp7PxT
y1WjkQQnsVJ/ptADrwLxEUBzmdmeNEAuOAx8aowmHq5Ye61Vd8LNDnGtfVYml09Z4llThfYrnonr
hMQ1BiMZDZYOr6yLOogsFY59ndxpBYKuJm3qLeOSdKWlJKG9mVY6HyW0KUIP7RebXzIhOEaVfBcy
Vn4M21AMt1aNEkuRBJyEfUJpz61Wu0QF97k61OYQVfGnhspqyKrxfnZyb2UMOmSAYXqx8D+Zp6Zm
xtW3x5zojn+4XP/NjoLFkGPoKAFsn6DgPy8N0QDHRGhdtrfUR1a7Aba8khrO/6n1mAWlNK2kFsHI
wc+mUsM7NTCrFJNOKA4DQRf/wN/9a+QVN5Dls0nY3EcmiKT5l0PqZ0c6dWIk+9yOXusiPVM+HxT0
nUvCYtv5ECrGGYKnF0W9Krz8LdSb75Zn/8N3828Wd8uHb20ikRBQIv9KPR+wsQsdDKr2fTzVMG+4
q4aVnnb1GmYLIY+++dHSqo2L/YHorQoiKOedwjccxR+DT7Hu8CrAW8F70pEJmiKeNyBh4Rr3iX9g
4vp/o8n7QmfNgSGvImjFX3m4FNiCMbiM91OWhoHGFB1mRaCPXbr2sG9hnaWtX3LH3dictptSv4lN
XBhcXbQbkycCUJ+wtZWbISGpFv6EuzYVGpUUOUuvSAJwVizqOoh51eC/rDpGkhtdFjSPZaWt6tHv
DjKbnos5JWR6gRVrFm0ExCECX7P9F59eyNQfzPZRQ4y5uWLiEb4q1BrL3sSSHKTP34wSYC3/Xtt9
ts+JZsJAM4m33BbrHmbls1OYW6fw75x4Xm6RCOJTw9xCszAzFbVzTFtuGzwkyrVpGAvmy1jU110e
EAsGuOrrP+Ycsq5m7RXmeKWKlmBqnq89Eev1pbNHYMl1Hh0WZGJ8Hv0YblRkFXNQWNrB1+1zOURf
eMsNO8faX22Dqs4D0K4mTGGcNl47S0PUYV0/5HOp7KZZrVTc175Nkk8cn6pf1cf/Sh71/6n2CbnH
Hxayf6N9auf8rfz5Z9nT9Um/yZ5c+18obtiAiYfVdaIKqYnkZ9f/3/+juf6/BGfL8m2SzKA0oG7B
P1Jpmyz/Xy5lNfQlpR5A3AR//zfZk+WiiFI1pmO7gvhH3frfyJ6Mv6qQqOMBA3TqMaL9TOevNWup
41lWxNmyr7HUC4aRSnwQ3XF2GVrOWrGuJrLhMpiXQKi+DUVHhkeSWz38e7Bnmp2fXJwnUdLXWgQu
/OGr/DcCir+pGDg413I93Tb5mB5B9n/eE3C7jHttcea91g1HE67oyhqxzbd7eU/npwyhWzLA3B1u
fDsDxh8JJtY/hT2qs/Cnql51Oj5ng8mpIwzzujj/odXp7Q5kmaTw/UxIzk4fGdA3NU37XPOluOFT
DXe6iKw79Kqf72mFLZs94iygfdczDjEP2Z9847Gi/YaOjmjWo+it9ZxS5CK0Gi5BxzFrMRzB//zt
mbb990M3HB3nWkvQjfxdHjUMM6zFWSWxWy5eZ8N3pFkkzVjWPldhs+mE9bRXJDdunOpBpLc2BucQ
ApZXsk91uLz5WU5yhBjAB1nwBmTPwZLE6fM177fH7ZyJhSyeR0N/gj0EeOs7BA2Er3xJ1j4t+hu3
5G3w3/zW4z2KBAbQY2rgJOkMbYrBJPpL0U+gazFb3+NWhIfyhBeLTjnDapZasDGzZevVD6aw4FML
I9s6C2g8eVAk1jAH8qM8sPSlWS8COBQz3qTdhLqKIlGcKXIdtx0WVOt2DglPsktc4OrHKNLOGhas
m+s4MC8czkzZAfTa3tpNzH3W8uHxAYBlltcXlxKyn+wmQHa1Swugrn6BN2OT4OUMMSaEtvom1aNb
IE4nPdc+XgL9QhZMqkU9nmutjb14OCOij25q14LXpeM8DjCjqFRR6WI0GDcYnoN9rUYz+vJpUQ+y
gDkMI4Bo0ZBUNyl+VB42cI26wBkJc2ElRNqR7Dyu8Uq7sKbz3eGk59QfubIVt1Ivg0ZKFjUjGp7O
bFLYpBRd3WqLeT0tynXCqtmd0hcxRE2QuNqeYDzuqso6uSminW6pz40T+ytGYogCUmdX+oQcheDv
6+5idIyrvHshtFWDMemuhwoKSdxjmgOhMENAQfGG0b4L7RjxIa+L+yi2jvqvu1Qb9S8t5U083oTb
IfLsp0aQs+i58nvnpBeA4ru6hBXvZ5cWi3YLdin2s/7TYBndqontde0KZOP4ds+Rvoebwz3ZRjdy
RM/e4cA1Wen3yc4u198Uils2SolsRzzODeec/Pb1sOSEX2WLyYAEH4V4bFeRg/96KbtnoVzb51S8
QETcKMeQ7ViO+0yU0KGIce5xWdu6Nbd1AzIENn6a0vzZJF/F0Wy85Aeo1aD0QJ8tCmlmRPBvGB71
97nUaLYRN6/hvMdM7Ju70OBiZViEV6XTBL1AbZOX+sFKcbuUFV6WI7PB6yeIEtzxqnJ+FJKcg8jn
Sk1bmxtzTM64dWSI6rH1c8a9aHGOYpwl6dBgOyj6C6cOyul66cqdUbMstVTbD7KBJUwQkxa7h1LK
ASJ5i18fGiTPqs9dgyE16lzGv+EtKSJ8w54oA5E1m6FSF8ZI4KS/kBvhRmRgZW2VB7ZcXtNxlnjU
mCU+KuP9kvjeqpt4POxcMrp2JiO+LYoHOBdYB45L/oL/BBC7tN5Nw0wYlcNJVxSaFls0Vo7PaGjx
MM81kngkgpfZhgOh2cY6XqDM6BU9G34ImLlw9ZKzhAlEUjwzayJwIOeJRYmbvdbnQdP5nFIPZ6rr
Ml7pdrfqIDZudQGduifsin6gWyXwsqBEBW4cwSJQi18DtxZbdfM+0l6E7n0MtuAOFN6JbmAdt0za
cfiw/eFlMFjZvJQJyPXc1APXR+Xnl3nBnBmmZYUjREMeA9JDbhKZpD5gJ28QI/BZGbVxqxvivS3Y
IjJ8N5gQkB8z10wtJ27n9H50Zb9Oe7ZfkXFrX8/I0LMwSxlvlkn7JCDtoZ1YI+aSpR1fkPWUM8lO
9p5Rw7yN+HRluKxLc+xZ3Xh1EI1dUYRBDPn3OiGvkEFwmTpcxz1fSl0V6KCBkqpnfDJ+CnClReIi
RHW7ub4RVQp3NBasA2bUDRc7psvJC1qPeytle7leJuwN5iaS0cOCvTPGkdwaI9Grhv+WyvhYNdGP
6yWySFYz5mBfXeXBX4vBo5Zo6xlgx26CxIkjdOvy4sNv2YJ2f5k6G1DdqUyFlGw7wwRQHQ1MRG1C
oMcEiDHKjNWkTqDlYMneBlnl34fZCBZjTiTRQPZWe4VGZd0b5keEHfVqSeCcqWvfCgsWAqTSfAa+
UE/HJXPpaTel+N7lSA/6KTxcL8xwZvNOouxLC2M90GLIL9aUbaule++TsF7BDwgaxt7Xq8jyWVZE
tLxZcXbfth5ceHYJ3eR0NuoC7zLQALEUpxnP7PXQxAhFYHJ5A8KLCmuXgNBf6IpOdTFzcIYpyrbt
6LyWkBt8BlfrQi3RqK+DosDhRJ/LY9nYUEDV7+qiPmZR81HGrr9uFPHSSLrwKMlPLFiKF3jdMLVY
clFIrmHs1qAxL45657kChxmy+8IqLzXbKmMWUn1HrE10zopdMKyvakTsoc+SrNPds8hzv5NMuyUF
GGouMqEgbUh80ZZ7A7LBOknTnwLPXWw6m+eO7xbjHeIPhww7Wpt/wsA/VWx92PAFrciwg5s6sAgf
e1S1YxvQuwK8Rz7TmKm1zVnMmTFBS7e2IrSfRz59MHrF5VoHaBPXPTPVi+ScINQyWe/LO0JZBjRa
CHCs6XvfsKmQD8wNr0Tr9fCKg9y5sDVo3/1ppvGDB6bSibKvcnoyq4pwtSa8aBMXF9MpVTqfxmqq
Nmy1bIMO3nNwmYaahcxcikNJzk5M1RKo78zSo7cxaffXD6KRL9MQgppr7EKLTiFNrNlHtZ4SH8Ny
tXIuku80Mc0dRiIj9FO+3F8liEHXOjb4rPqsY3XHZdGj1UOcAxia3tdWuHNMaxvDXVlFsnkcezSG
znHihs4iQapXiT6B0YEAsV27k0117zd7kKCg6+BstS0X0gDnt8rbdWhnt611NzfaT5qSkbuTW2XA
JntHmslNLWAeDOCbUQ6bslbLqhFzkrKab6et6ouPG96qsXiieQcfF0gvXljP+C66gXjPGmQCVmyY
QsOFGah4yRaGvEFK7NjkjuvrLavmAVGKG1CfcS9rES8m3Pln5OGA5AgWUiLRC/yEPQiQtvbpiwz7
wgF+yYK0DvyE9XCtL4yrTINYmkhoL5UEZPLYWslOkfhHawXFBhSheQsDJQ5atuC5NPE92rvzUoBF
RtgUdtAb9XbeLaqOn0S3Lfr8qdbyZWvNfMiyiqCDzTjRsSprGCRAOq22/YyRFkwVdnsW0HFOIDRn
0X2FK/bKxN8bZK/46IYBgj6+cg0YckAG3k2d2t8xVPJGa2FE99qphR3TrZvEq3D0ZrC1G+RLBmFl
1YxfYc6tsyBpRMk53HALQsY2+/ueQm8V5vGXp96/GDPGuS6cLwmPzynOQ5tf0rQ815hzTkmDHNK/
r9LrPlqd+yjW0TBwiTjZJQd2ZxLGPqS10FhSKI9ppZsbkghuZlAaXUz6NjK4Vjur0FddRYmYVZfr
5eePAsBOw5h4JDm7eSuWaMNNeeuqRfVaz1VTcb6WQYn5mksjhDLOFYbB9NO1Brku4mnH5mqk+rfQ
6nka5Ars3NoLXjJ4BOewIBEboNdlhMAtYpXeE3F056nsLmlNV2PuRne6m+JnqyZyY6HM8CN250Iv
ARS77ONa+7oO4Tmhxh5uaYQxUYPXBC4pJjbG7og49ZqjUgV33mWvPu0Ntu6UkI4eYu+DpN/ILnHY
sl5iit3Ah5Rpt67EESvHs7eEpIOQfEU4BOsA6N1qyqAOqBJ1Ucv/QsZihLQCdFtVG1heTa7xig6P
1gLrsrizL1nBRor37WPuZ9/IJIAamEAd60j8gNpkQUIRiD906T0Nif80wXFD6OLc9LN9ue6OCzx7
GrjhrpDJsaEEp6FIegJRzkLkl6SjqkGW+ZMCJXBVFZ8X4RMpvxSDfPZJxic/Gs+4X7KfFJjsEPW2
9qr0iyqRNoR9D44U6bV8IENtAX5WnUA+KAKaU9sRRqeK/yix38zyc0hYJJbKuSlz85ztcI7+vF77
rgPUnoSJz1CcR8BRxLk+XI8DVQxE5MeiaW/dUu0v2ULRwgCfesEW/lPu0XSPCdcMQ9KgUN8N1JFb
Rr2E9E7je9VfsoYN83qaCaTN8G3nTEbLtrXJMzA8SPz5ScasPc1QXrCIJdfEhBYLar5D41PhA/CB
SaeBexmLdfqlWqQATIUF7VEurHbX61jtw40Qe33msArmfEVWnEfpnaTxbdZxXvdSSqTZHD4pNS/Y
WQzEuVpbJabvGU6vxhHDuVb1uTLugiRCjU3Ld0y06UGSVnWQaGf1Irmt6+xGqzkRoiJcxlm0vaY1
r1ZiP/e69xb7/p2bV2dCFqgaDCZsuQN71CbsiyyRbEuWDUtMMz6ReQukH8txJw6aav501aUklYo9
kOtFBqbdbyYiolamC5KIeS4GDFlwLSoVBkDwiLmp7IkMSiP61XRWEdAoXvrlQkFo1MlLZoc/3Go+
DVaNp6NGaWE6IRBqNMFSIFChQz29XcJyVTHK3zVkayir9B3I+2mo/SHQQ7ItGmTS+ziy7svc/xoR
lzOIgP6f2cQAvWOgga39yF0zROF2GvVkPQ3lic0a3SGVWLdA6okkPlQtejxol0yFymnmm5nf9JaT
pK5z18V8dUzdlY5SiBSH/pGbsYJUl9TH3iUPkIK5QkNcYSerlwXxsdPiIjaCi8nnyMdjZqXtUZ7L
PK70zVh4yiHauUNNWB1//6Om8DzqJTTzlTQXyJrEsQYsDfxQRmtB6tq+SggmEM34jDdlfbweRGhS
rOxb9dzrD4eQlOjKNZKNObX1MR+T+2aMnO01GWWkEDu6NuLOyHKHIFvmkNrtfzIqGXZsktyLf6VZ
Xn/+6yHeNQvTzMkQvf5U62KeqJsJHXCI7qGBvv/7y1z/9vuDf//FNYFyYt7w61Wu/7z+9vef+ddX
/v2Hvz/m//mzv7wqDHOQKpCa3z5ecf2QuN1pSAz+572vh9e5bhj0PUas119c/wj1/BincwVqqLUd
HpYcLbbVovjjl+L/rKCVHayqwboYa4PYwiIK1Vch0o3RIqBhQhlxQkYZdjeKYHm8/jtynW9D7TXb
0CjKox+SASbzCcNBEi/1+DJgTrrlu2T6PkQ10S/hRJotPM7BFXAl0V84R47bPl5/eP2DqXQcWFEK
iyeytCMoGDFdYbYQpq6Io+QKHa9/YzlFEYggF7qWsbeN7kxyExmAM5RFJAXmMQaQIURy/GbO/rjV
HDrMrm0+UKyRG0jDcYhGf93BTlgXLtnZ+JUjES8glerpjvuWD6jTihSaLBBHlfvKH/dhbC07p8yy
dSLqcoU3yzO8YP/ngOf4DK2SMMEgSpEwKH9Ow6wLpIsFYdRpcjtWtPIHrNOJrdbDDMdBzFrDUNUg
Wr31mU/38R2qLsCUUsOeAwkG96rFTZ9QQODFDJ74lGbjt3qsXGR65R286I6IbP8u1CtiXZ4xyz7K
HLm0FQ4pC5pXBB3ptLAPlH4/vs0ceUo6Eu5y1/nowuxcW8JZGR6Gfv240NLAezazqFwPNk52Sxjd
T3ryzRqi86Jhx6tVJAAN5uPgZdmNzDFcGhqPlGXL+zRn8eGVLu4rjUaClix++h02nl3Tf2BEM07j
tJmaHDa9Xe+qpD/b6XDXYXHHGoi/Phkiq8lh4W0IJqkH4R0YE9ziFR2MHQFUENynQA4/c2MeH7BP
sTaWCNHeFi4B4hyywwXh5e6+Co38MNnSYpaME2huVfdT4TYs1VSAc+Tuixb2TV8b2b5I/V2v3Eah
EGVgO26pAjQfpsJxKFoycaPbzLCJTYG1JoZhFXdpieb8kfmYSS0w/zDjkQ16xC65oQJNPGaTi2+l
axkhjcM38m4s8IR007kLJHofgv9SctOJKPKi16bBa0AgUSNts1pXozUfRnxSuxrVMOjtKrTGiyFa
jNtBcaX/aCbA0JL62JT4queZPNW95W362sNtAO1fbXkk8JGXghy5/8kR0K8Yob/LrBpBaRSU0BBW
TYJDBpAGUkQ4i3p8zCDVBBE+MxxGuiHI+LBESf+U+mZ1ly3uaeyDMqyp8El/AI9j6i+8zaj39sFv
kP2PjFOHrv6gNdxHtXkRKpMroxIrG6ljvpqRXJKBIaYtb4WCFzg13saRcRNDtLobwa65gFQMld7w
FSZbUx/3tkM4razE1u5QHw62cfHIUSBERNzrMtyWHUxTo8NYArnLC6KvMzDCsxNC5LVYLJy4OVeO
f1sY7lMYAom0Xki9Sq6cJucnrdPfaVyBVJz0ZtCq7ziKxGvfHc41CdM2Ktx1LmqiyZORYB+/ec9l
ujekH6/Ik8U7tMFKhhAYqLm4wvattFEQH+hU3oGG3uMlvR0xLNVyh4uhvIMpF6fDto2Yk8DSYDOu
d0jbT1pesc4k04qUoW9dgRvNUAPIdhGXLVJMx7jDHJ5MDAe4KnJgrxM8zdY8jlhsut/nyc3vTdvb
KnSudJbu0FTNZ0EQ5qh63sWcTxmOZFWxoPn0kRWlC0TPJXTOJPi1+wbz0NmMn/q6wPh5wgJ6UNij
b9zLcbydVQTxwsKNj3WL8Adj7Yp4Lzv1Dl4XbZawJsJDLslmqGPoQAKvJw4gtrtdmOn6CU5ofIsY
7ZCSREooYwbpOiO2XTPwDHfi9uabNQr7UUvozlJCvAj/Pes4t1PB5PkG6sGLLeznCZJ3SPdSdeOG
lGF4gxC4Zv9MJRf4o4P6xbbnFcztJenewuXWLtKnphI7lrqnREq4uWB/VfjdZbiHGsj83o/gvY29
7x3r6I/VEZIwiUiaDxWT5rSKyCO1mscaRx3y5lfhvCc6FHEpcvqQHrFg1hcn5tqsxyfhOcFiumc9
pMXJ2MQ8e/qWd/GHJcZNElZ3kKFArWZG9au8mUioMvIgM8hg8vKdbKhVxPCRxhPYRANjvy/809DY
70JhGRoII9A6kxIt6LMNU7K7pTNv4dRjH2FcysK8Z7blrLr+EI7Fu8+E0FaXNNkC29PoafGprxCB
dWEAL5hdGl+SumK3fDXIXEC8ek7q9h529i0KhSeEarR0VXWLTEWM5ntsUgabOLaVuvEiI/Ob65D3
AF3NRmYErGXDTsHYAKPB5G7qGozLI+YAygq1P6rvvGirfbKYP4ypPht5dDITeW864Ae2kr4vlXnE
kT1I8uKbq+enNqJW69li03WUZqjijTKlIAemEukSdLn7YNFzrUbuy3whoiNG4tu2L5pu3RTgEaUQ
L+rUqJdKMBRpWNnwyGbxvk29HyLT13TsNQLE8TX0nI+pcZ+6AO921uTJfcY9bD1M9evMPSSXZeMZ
z3YYv9uds8cKIghzTFaLGK1h7h6ixTnWWnH0jQHVGiJJR8hbMPgVjMStBwQ+TP1Bmy7TjF7cAjrN
vWZDIkUgpugNPOVhfpijnJ5RJ0oPxFOEIsIxIdrFi/+gFUwoWJYINcgbWlUy6MjllnzxZE29QFf6
1nloGZfo2FdnD1AH1dvBTpuLlg4LYJL21rGS9SnIklDRdothQDye81tLs3ftbT+ZKPmUG3YKzdZo
sofJnj/BxL5TqiCCqz/IO8GmAAkp2xWEU+8wVwbGwcUNCtL9lJMf6XckvZLf4hgIl/zM+zYDcLjS
jumw5X5o4fqXWdqsc8M9i7nEFYVWElBU6eWbFHTEvnGA1wy/hfm70aS46VPP3ZT5HXV1FMwOUnU7
CS/N1HzWUwfNvPNhfUW46RubBjNjfJP0PUkKrAZlr6ZMtfJcee+y5t3p2PVLwUWoZ4xYbUDl+lQY
08YA5fbiOYgr9zR18iseazK1CMzobBOlZVnTRsFtkhrXmsQfO4wpDyafdBRtjILCs5dAV5qQgTCf
FafjoLnpszXTHzWFuSsmQXuB82KgTbRURZu/CGnhvGeAHKfaAwj3N0eDzJzmbPTOBEZrYiAnZnkk
6PZhpkhSyAsmBCjn4e3DVHLXmA/JfarpNymRJTtWvw/DCFHZasmur8dXQlyjLfgSmvppwJDiR6Qo
UUZyJq34VZ9KaNcle3o9jydBfpitwi0Esb9V9X00uUZkWuCOBHCaWQ75ZOTEwIbjWYN9i+s717wc
Xuc43g56zlCrajBVhviwLhPtOcoF30nePGsjZtdJ/FzoPTGyJIDNS9uuejncpKa9kw7ie+JOsxDc
xCXLkRFesmFalqzEMn75PrhKYDPrwi00fsK+5CwL7xn6lmNl72KhvqbWc9DR4c9NL5wVybd0anYy
FHu8IF7H4Z44e9sz3puFySv/IdPB0Y5hJqT5rJVbxx4fdabvK6+WW4McMma8oGJNCdiFDKKx8MWQ
2UY9zWPvNn/7XULShqC8b3NgdAK1Bg9pMheIzls4vLx6taSiE6+N3RgjjNTQzf96WTOuWY0gi6iH
+MyuJlzwebvK9vfqJcjUxsYer2d32My8HJW8+qeJJs1KnpflrF43auaVyf/Vg0Peg7hjFNsGGdjq
qCarfFkwj0myJw8qZwUwB3bml9kWzT7xSE5Q83dLSzfXv6vf8V+N0wAWEjurRmipHkORajTDpkWp
L/R3Sci1trKIEVH/rxnv0lVAx9m1GhcjjiY+z7/+iiRh9Xd1O/q8Tlr6t+3YqfBQ0d2Y4p51aG2A
2I29/qUODItwaMy8QprIb3UK39Uatz3PMNIbn3+OhQ+EU3Lj7Gphr9Qj1Pth43OMqzJQx2p3Tb5Z
ivBiJT5Ory1uDNDQ1AdgcG1lExZl92RsBurl1HGpt9XUxyHL/vrZeY3G3kV0W+rZsafft0yyjQLE
hIe2EuLtbx9PfYX//VF9jsqcqObAzRro/I5FBcdgrZoEhiLjtkEDXPCzjgnY7BZQ0qLrYyrm/brz
rtO2iAo0g4d22a+HJ5G+0xOSU3g5PN6UBcraAMcCoWhid6t+FPFrOGx79ZC6T4JloEPRW3ba/EO9
FI7tiM05GkD3uW3xgCjP6iXVY4hOypd79Qh1TGX1Gd/990FF/FAdcFSRkcJb8Ra3yomnpHlOO+P6
durliJXd8zIWwnlalAdMGElsoXpJN5AKT2hQ9IohlleW58kEWGyj5dhbTPVKjFVLzGWD0WTSgbXC
l0uxbXFXpRKi+kIGxy6OdI3tfibQhwlN3adfbLdPGkx4UL9mu8TFU5SaPp5v+n5gYm7ieBM7qc61
BBatl1yKsI1v0zBE3J6Kr9rvsFdnmo27SrItscVxpE3QY2tAD0FdFimTRclmY36jW3gvRsT+kErv
rzQIGKwqw+GOTRKwTA1FRPMkKuLwzMLFcrObKxr5rjwoexCziA9WVD7i4/oUIp6A1GzQNyEc6Eii
6qrxm/qv8BtzQ0wPYCjlYQdpyEyR645bFEdMsNhE1qTOf+nohLeJ+0F8H5FB9vwdPT9sShuIWk9A
vvHq2NgWdANsjZ6tJX0l4MpDzILzFQ2DjNkh6sts949ZRD1EpgF3Ks5qgTWzZ4iRNk4/uCh5MKFn
w2pTQ60ogMYkCLF2RfrTFe72BGi6ViVQvVGrFydNzSsNNYEBsIMTLZjHqLA9DF32fkuKJBgrlzeg
8FzM537I8lWaV7dRTmHrqJGZ3sOg6MrsQ7RJt6kiukdTcvzlZ+VVDGut/BX+xAbLRSomhvsH2Rp7
vWCAZCYYCujhpunx1IACj/N3lgaKHdtamCIaDFp6fHdQoeuPdQ6mzTDtElbYUS4NIfJqSEGyTbJv
LHqd63CS2nlfumAHZawY6PD6CM1DwRXCRfexy0l9QBXCK3aWU5Vbcxpv9DoXh7pF3eQDRswyUWmY
DDNtsyLD1PNW+aGoOMwr86qCKrbSawn/b9wmUwdSGoJlG2oMLQ14b3n1iAyPQEx1oXsuSYRD6Wxa
w7c3YgqHbUEnM7uYkJU4YQVlUXdUWMydB3XJ15rr0I/b6dZuTs5sW4dZ46wOo7eWBNQwD/H2pT3j
/0+1xFjFvtfdo19pL0s4fSTeQsaYn26vb91gHwHpVUs2k1kqF6OoPBB5Bf+rWUNngEQyWdXdT1pB
1Ve68Bi5WaG5KT+CsrxNl0QGXeTdFMqMR+rOSz55+M1IgNMht7ejT92yJKjPq3mXzDzTTW1Cvaio
YIQ9WYqZIVmj02TbT5pxZTLsSrt5Iq3GI40NTbw5h0dLmHkgiQUn0StIvtth5a0a0A1napdtSaDQ
Tk4fVJzVZk5RlsJpuOm7ZRVO5g/dYDgRy/xEH2jjj7Fk20GWZ2VVx7wb5QqkwE0sarxtmzM5LSfD
Sb+8/Nb3KY0aFd0xa6DO6l4IEaxDgJiIbpHoJBzWACNz0L7QRBh6f/KNgxGBE04x7K2itNEScHJ/
jVPVQPHKkioqjocib90tyQUzo1uDet/NoYj0kvIIEWAKhexQANvEfkz2jJoeCwfPSUZQN2meHAcv
xV+ZtEk1NGhz5nKUH5eMgom8ZSYG6l+6qM5o5jGeyQjkJPlF3cBDbd71g4XNFA1cqe10Ro7ZiBmt
02zYDrZ6ih08RV22JQb6tFRDScjnNgvPk47RQeuNwbLAiystqjL1JpJJdBka3/O6uhCe9pgpyzLF
8mLroHpkWLb0uEXi6LIrlNCZzO9tWOifan52JeYsI+swb6rUu/oKrPg2mkPmtPRoIkahmZzoPUCR
VJ87KfWbNXpIbbOLaRRnS2Wyl378qklS7DuG2uaQujh8ojMwp03cD3pAThXt8uIPp66nA9Wn73HU
vcYKBrJHmDxJbJOTpDgykFCejAWMqOQT4tGH409sZes0jtiyI4iVeKn+hCCGlVFqELUERKZFDjfC
ACcC2dJeDuQki4bQ+ULztrVtnkQ2PiyMvoEOuUCckQ+RqJMkQhzhDPwcUWZ0G6+yHuvOb44M2QL0
PNPKMWB6VKmdH3xHkJtsX1LH/KiH7l1PmSFbCzVAqSNlHDkFvqC/iNYG0qzrmLHBsC4mdvu/2DuP
5UiS9Uq/Co1754QWY0MuUisACS02YagCEFrrePr53ItDXvY1uzTuZ4PurupCJTIjPH5xzncQ1Q0o
7InGxMOMpn/wpE5LXjFAY6cVAKUdYQSHnOVcE7YvKdC7xJZOF5edtgurM/Ge/oinxvazqH7EeB+X
x8IiRDCTuli58pNx3ouhnzQp62yl0jONXOLQdOYm1YCgBtonvI7iQ27sHLlkn1jebOc5/pFLQcer
XqAbPaY6YdKy3xhmrl4GwVhfKwd7dvNQ4MbVBDAJtTsjInFVlf5bMy5v48QBVCbsPmsfi62tV+Fm
yJL9P9YFm3814WFncXSHxsTkyWOiO/+vqurG4EZDA9sdggoNxdyrpSibX89Lig1P0McFceghbxkj
WuSuJotPPBG3etLzJuG/+yMN1DoOvokHu9Qq1ZDByaAur0IqGd2QsijwXdy4/JcdANot0MDxntRY
xZy9EXXODfHb8mlySrKe/m1gHenLBR40WYz848MS8r794x/cltD7v/Vnyh9c/tgEjeBEdn35xvyN
khsZFzR++JYH2rQDicm306Lf+C7iUcGjmTzBm7T6KecJIJhOfmzt6aBRdam5IGB449DJoQqgXCnR
381S5hOhBCDMPPmhCPmsSWSmYvZ/eTXoS+gjvc27p56iDNgIMRTnIeOxZkT549AE3AhIkKUDU5ZN
kbxOUylsmkw+jz9aeylwKApGQUE9X6my3seGE1uecLlDljTSyqOn1fEhjc7Vdx0vd43IrP/mTTP/
ytWXbxo/qGE6nu2z3P3Lm+a5HvE+wmwPAmjKaqmCp4UdJUEqnGVylzs1j53BWkyJKZU8gq3LsbQY
x8lHCw3LBS6ZwxkknodC3Ia1sVPiGCVrItaOx6czl7Rx2TntsPIODhdNpEX3jEnf/6jZLPN5INlx
t9AiSXFDOMaHJW3uu2HioRodm3IXRgyl5R34j68Z9++vGbxMqHblj4/B4K8WhLCvU8MHx3nQwLTu
YrjpgReu3YjHRC7AMDTwgZSYXjMSZoJefFYiPWHyUca5FIFLNXkwB3d2tVzM2t1KxzTmq3WcD8e2
QmKpCoapnu8nlAalfKiEVv4xe7wzhe8/FVnOX6gzbkEDwfkjiI8a2RH5yx/pkJ1ESOZoK7IKTF0+
ttvRLU9kqqKkSiYUHtl0cLUCXPKsdEjJaNUnu62Ojoez3JHPNivSfQhQ1rGUQiwvHKo14XFbaAcs
ymnB936D+jP90AK0R+H8nCJNWNwWgIR8urKuqijIibJUhbIBvxgdNwMw61ijxPpvnc7KQvZf72Ny
gjCtmBgzZLbGX2whdi/MKpvH5pCUOSckxeq+82AQGBaanWK8dRaHtA+cnhCE+5PjQJ1uBgIHsnPV
I2yGoPc8S01dJXVWBbyZyM/hiYcOxH/+kIiL1wZgqF+wv/pzKLXANWA1tUOdbIVufGrj8uXG4Qfa
s93Y4qjzsx8v5eDIBcDslgdqY7BDQVUGCkFbt6V7k1j9x5JX1XauAz4P572WOk4rYDYkBsAt0Zxt
c1c8B120rPKqH+98l/yyhdjwutN2KXg0rynsM/5N+2wjd5X4mUPDmiTiW1+GfDoF/tDwK4V+BEC0
ifP6rmVWdzCnLKXwanVM8K2GmlySIqqRcWOGgZWjDfNG+SE1+G7tMOzkwJPKMCVnMzsU6Lb5JQWx
TUaNJIs0p8l+Mj/cdR5nk23xaFBKKvX7BoUcrtJ7bQh/Cix7IoEuabRfqqAM8+rqkFG4ajCwrZTP
Qgq3Gtd+WoLmIvvisIrf3KQ5+mXwzEmJeXuCFVqZ61nOhojzfht9+y3Qqk1q90h6hwDriN/sGUNe
6oWKyxfUCEtJMuNSvkthEBX/2hIRZZqd/ljDdF/n+dnQItgmCRr62KQKX/yvuQhfwiY7KKVqhzU7
7H+Bh+B7wT5aw31zQdCidIW1XVpiO6RcKUvExk7ryy25994mrotL47hPqUDBK1VdsuJss9aQYhAA
XozovSw6eqG9CrQ/+rZe9h3FwE2n5T19ZFMfYjSkZFU9qSwPKaCzItZOwMRXVsHLNdp8wVEJq05Y
1VMPoWWp8ZZ7shWmkt22CCN3bW/ee0H5FshTyF34y7Wufolr403d4FFTRRu7mO6jZEABUIUYYGrj
WiVTcMKfprNXkXJtexN7zasXjlfbBMps0PesbECBNj25JxpKuZzyDxsoMh9XewCY+ABw5TpL30TH
KrmjPfZbHv5akI2b2AqeBMPzTaDr68as/T9tdycYnAw6o4CF8l6X8sdS8AeT6RjF46UPP5n0C6Eu
2yg663rD04OdUWZ658pB4Z90cN8a3mRrqRBJFMXbmC/b2sPIBtLDOrMZf8bPrJ975Gm2KNfg/+Jr
YozHefbGQ2n4DHrc3FmNyxDsMKQxsujTBxBcPE/AX+ytJbra9JZHAcgGTpjGAtAbL+O8/LLT2XhM
F2bJ6XARBD1WCyaWzn32IhD0NOAaxgAmTjF6Ty3KN41LoELVFQxku9jakaxLhoNhDls6dCCJGCv6
Pts7nQBrRCTppvQnOSXt6FQtFnddhbAHkSZc6dbeKmFQh61nBlvMJ7Gd7Cg4oSo7mWlV71JREBob
O5tm0szVJBZ8sNpEDp9AyFIUR4W5WvzlJioAZWKBuRKQUfHtKqLs4UYv1qIh6HqrZmAJdK942214
mQa/agtmDKUkNyFJM0+uC8hJ/RtrQwnTPQlDu190x9ghXztUmmlsSPh7cvxyOfndC4wsh/kSUpRx
rgHvqX+FXpL1wMzLKJ3QK9bibLgNxIFxOtQBvObYTdxTs/yo/2jlr6h/w1HHErSxkNkWc7LlOW4j
APRuFsTrB/BV/jnol2TvFeZrXPvpZQqnCHx9vvH13GY1NWvnsC1vevqfQzkut6HrJocsyWSovbS+
Z3V+zgQxOeUAFZ4xItEsg3FFRGfv1atUr8J0W34Ms/2BT4oGviSQFMkcKxVvBsVNG4pJnMDC3Bv2
IEKiowPQ0unq9JIFib+2Y/46rYzxQmvdocoYnOssD7emjo63RSEIZval7pHXGXZ4TN3Ggc5KERLo
JXo6wDJ7zGb3Vth1h9GGc64zUkmpO1m0kDiSaLslnjeTYXyZY5ICCDaas1V3zXmK9N814vRdPpX9
OaqmfoVChghIZ96mE5mPANpZ5jAlBN1nubDYWRtyFj8GofeSxkOMyU5DzhJgOsqddV/QQ5pmch7n
e7ubb4uW2yXy9ashaC2YmKAfFG1ymB5JuNBPXnxaeAH9EhYMhgJ9j8hp2Lc6Eff93O213KFLruul
PdnCbZlkgMNcWKKsk1m/KpIeAvvkSIos2mOcC8wI9bSDi7VKMZmcPE5qHjyJu1HfI0TKC6cDfJPh
djFdXnQboxAnIYgRKM0Y0WWUZkULy00qgNMWJ0pZdiizRLFu2pCxuhsdlIWr7DomwOnwEzrodRCs
XdSpVUhvBvLqryxynq18eVbVRT5ADmdPth8N1nlh174NIWpHj3UfSu7swwOimi5Tt9Gkn8EuJRLI
AmUebJU0OpsmwBMYqma73I1N+ouI57OSZxdG5qxdCmnJb+VmxLQ2OuIWfdROvUolmJYjIhJvrlO0
QdR40iP9VrdqRCbU6ws5sUXcPqk6qZl5fIxhvo8S5FZZAHJMQBiQYmedgffaLpZ7+fhUGnLML6j6
G85+foqEKcXDQuTvhljjj1FKgzVk55TpzdNS5/DTALSjPnegeXoYm1glTpsWS0CMCTIol1JNzcdw
3vDUp5R2+E7ViDSnzC5tQHXZYUI0U/ZwVb1O6+yUMFdc9VDrVx3S5xSTPRyYmtaKX1EmmSWstNWH
0vYPEZ27SzJDxowgT8e93o9PSxcPR0JjwfKaEaSbsdwBPlSeLSUQ/pMbo9GLDujst26Nswwh5Y8J
0nCFeQ4/GaTnVS3DTWMnP+kdztcEkgv3vHGYRE16u/8U2gu7SuNKd4s3xBmfbJS7eRb/LHXGvcoK
qhdP6cTEwSHAZtfMH4OHQqUjGduY62vtWmCVHIwm9kE10K5UG/ete4da4m4EP70jGgCfqdscMzVN
k35AXxyboLmqUJk8nLFEOExXy1NLiOySmY+ZHGhW0l0jEuYxWu2fx6inaDEvtoFuik5/aHG+8M94
ZFYJzRPIFtvvRKvTXR0wRTOmkxmYKQsZXFRh8D1E8FPVFbFEJrNIyshVYlS3FNHjSg1bpoD+xB2y
V9fv9kncvGFNO4bsV/AVp+MG7jZOIl50e8x75CrWJGkoIXWRg2HA7JdlneX5B1A04JTiVf0FoR0g
6OF8MIupWyV2+yRNOxbnA6dt/SprTzU/CCwqEYiNG1mft3XzmLK6xiRD7ZsztEkS2vpIlBcwehUx
7S64BPO2Ft1N7KKCDhqUzm3jP5H9cxoq9reOz1vnaxXGmQR8vMN8nJem9fbTaBO/G06vmo4e2nC5
QYi6gC8rE7Cbmf9RZ/q81mDnMtxCzz9KE1heyk/I+fYGv9ySG+RfOmlFjaUVKdDIZhAWezrVIgq+
he9GN94QfonwpsRzzrT6WTODn0oswCvQT5bYdzaTW1KTj8t1LHitwUwMmBfBhbGG8i5j38rpg9Vl
yraxCH/ppAaTjQYb39C2zux+LGP9cShn/13L8x/dwCwg79tOj+4dLz8QfvCdBulRlwOQnMkvvl7t
mM7N18Dk1JSvcaL+rdw+2ST+0vESoVQCBG9AfJXBaWmqY24ayMUcS6PRgIfHreMHlr0RYtxEA4E3
SV9beztCrWtOyY+aiHgoHUIot2uXQeDGYumufllEM+k9+qOXep/kW9wyg9rKeika+q02eLCi5KhK
WYfK8KOwLRySPVHR7XJOpfv9z1kW8kGPZfLhT8RZhdF3ETk10+gKJ3VfEGIWFLtJ380RnTwicY7D
Ft/EzDbUHCmqzX1V9jQ40nPXCiSNQ+3upGlF9uOyJbFn2mtqMv6SNFrX6GfmElCy8tcn5meczhgG
pcND9UdVxFM7jCrMM122cgf/SRmnlANDlxcVWVPPhYE0CTu1GsCpubUhq2awtCAFRtw3ABXQlYZY
fin8cjlntoiTWZvcqCmDyEM/gVyb0ujPAkD5czR8jqsA9ZfuDkhpZddhGeSFt7tROzaOTd1LZT/o
wsL7fO/4t/0CUaQ0ipWO9uQYt5DtW8djixNnp3iGbl3Ez71FRuFgnxMrPOqWYa/N1s12iePQjyH8
x6QrbofFeeiqIljb0lUmuoGpt/l7lqdsSg8KawhIU4PwnH4NP5kDUoVRhjXtKgIuSHMBI2OZG6Pj
U1SOWC2eeRIVEHlD5Pp6u9YLGn3or85avQQr4cQdg/rdijT86dzcYrLu2qng6cqJlOQ0i7WFa99l
QKu1FAfpaG3rYL7q4MQPFq6LHqbM0aw0l5RXjESYNU7KIDqGB8vuaY26DVZPUdypBadqco0B357p
XnqRsmdn+t7k5bvZCdLeltt25EZVrtuAoIm1XU/9zvzV+9OTL1qCYSwMavFUWMdEG6lMnK8SG8Su
y90LmG625C6D/GrWzGMZ/CKgltmDZuD0DQ4K0zH3Yr4xrJcstEGCEmOzUxMfO7Tw/LVecWE2fXJ9
vAcyy7KZx5+SZLSd7ZIcBIcAiv81iVEJeVRNpbQYKs+ycp5ExB1xoj0RC/SuVm7zzLPO6+Z3Mlwu
ibbcDznpVUjhGYz5qVQpFJvaT96V4w2nKM/VqP/lBsvdhG57LCFL1uQ6ZsXWTZ2nMRhumtLee7J/
7RlVoBrDsyW5DkEoym0uXV5y3eyQOybPf7XGFRq8hlGQzxSR5elkcYngnCjKluedevIlVXNte7bH
bDN30oGo7q7UnHdW3Z69wkC6lD5Dr+aYTOqj36OhC0j9kuVd3XE8q1sulxsZtdSQi6J++OU6eskE
XKv32fySWcgUOi4uM7nGtvYFUx1Ro4h2g8PJCWL2A7hdBVkNravmI/uQj2SZjiyIylErzD8rab2B
BOSuHemJ6hdxCYT9qDa96jNEasGuPmHo3LDMb6rm2LvsJlr3iUUTTxZZI5UaJxP0X7nfFsdpysFw
MrMXmvgerOGtC8Z7xmEsHNIw2USQ4rg9KgYY6moQTVxt1X2hZgiCBQsrH74h88n9rLkPsmZGtJlu
1OZCLbA6+xPg6qPyEvlYm0nRALi3JC2co3BmkLi8RJNA0kDwfEE9zOyR12oxNFxlmb1m1ci3TxlB
1RlECy0KcA/w5jBIBGMgxxnTcgnlBSmzUSgb2Xya8BToQY+iKa6+J729HLzEQF7slpopDgWKB9Te
FELTwZRPPA/JJ1bu7CrrMbOcNjnoGukXhA0hZ1+y0tIpPdW7nETW60jd6U0MfJTFS392Fwdqd6qx
l2wFT7F0FVLt6EF/nq3wR+764gh9Cnzkakj26nsR2QXCvGKTmjT1E43/TyGwRE/CPXl88mtlLM7l
Oc6pz9hunxERp2ZAE6oTNW+eQh3BKTsJuXVBf+asNao9NrjVLsF7WI/dspMrTKRm7Lw8Ppa8uWJv
fmtpbpfaf8b6wOKCWQaKeuMmzaI3dQ/Vuj7uXAKwAt0tt2FJ5EuHw0QyaqQlzplKLn8vvCojrScN
+NLN64qvjCEFLiZ/j7eEMkPemd6QfTA40hb6YHVS9Cy09XnaphRKU2LIN+NFrTiWHChB5TzO0XP/
bc8liYIWz57AvcWX8wHhnOcmowv4DKyXiuzHdIuPmOQlstiwW4a62n9b7q420R4r/6TwqG6Niidn
3haXWcIEcjctdtW0t/ADlBZ9g7xY55javpPTKVm2sCMjhrDtdspVKOu5WKIQzBz7q3QgKtmIbcLA
txJGxjVLbeRTuDXFwXRLoHSmsy3igLFxwlUrbyzWPvCDrXsjZF+mkV+4szA7j5V1MMPyRwkGkNiz
My26zWiG3eajaYSOojy/wiqkQAmdD7wwB/mWcdK9aT5RH4xJY+mttdr8GrlUx3L5LU+9pOq3qP0L
mqPQXI1T9iVnkGNPDakc3Dw/XkJYOpAcuK69FGuwhtdH1ukVo98en+gS2MfR8eK1+hFIzGDsXSyr
ugQRbUePaoNRyGtz8oInxbVIsVnzjET924WHEiZAWmlEZtnGhz/TLmXcV3HJPN0LlwfCxapVDb2I
34ctQBtSGfhVQwJIEAPjabFwm9NCEHCi1w9z5tR0vDR/PR+LX+GP7e3VIDASc1moYgUn1LUoPHy0
ZKDxjsq/LTIbOjLp6GgN7c9MOrfIDWW2tLJB8hdMkBcZXqDG/BqNqb4pmvyrz+IbWTkpyjG1rcTd
4youuHZYq7xoOmOYAI9orgNlM5bXuseA6zLocGQhYRuWDr9jOaszo5W+9CRB0ASCnkf6YJ4D8HeM
xbe8XBo9lul/bPFUNlPv0jp7zHJ1CEuNw5i0nJaZ2JptiqWCbjfMyc9LVoyJWO9Ih0PedN8aCw8B
xmRtDBwk+Q/SUYa7gXvsdZ95Ch2YJQ23djcA2kVJTrDzghpj+O0kyV5e7upMTJOYv47oULUPcTRc
/5nLSokSTJWZWuQh5bd/w34/LX1+SayI/EyvCE7sNNdjLZyNnIErZIEXQwVPvFuFKtClKT6CAbgp
bcxSOTWkun8i08XAwZh3lWe5uW1k1iOPR8tlH1qFy+00psEamjkqPvd5rtsKGfezGiaoOYZo5xAl
kPGo4BhNNqO2TUkflX6gAS7yxvPJcWhM9xRl5b0ZceUsPGwcwwt37dNi8ehOU5xZuddj1/iZLQBI
qcB6Wtv2Y8QGfFUIUq06ynTw/LyhPplIZXroJeYld8sbAbcdo8z86Y3fyqUe1CnyEp/3vGdW49Gk
2lV8iXDqkijLo2DB1+WPZJ5KYUBHR8QYvlpnAzdRGTCGjDiHzKDmcR13LBVOkd6zRys2cvuuuUwf
B/moG6uXjiNZTlZyqKhcjYeazsj1Ef0hHv5RDXS3tI+m2b8M42StDT6fNM3ivSKhBaxLBFvbsTc3
00igG3PVVTvSYLhO+p1W5XHONEpAWLYWhPU/g3rUZe9znH8aEUeEoYFfGBeNsw7JluEizhCYdOJ6
a1UIucbMOceBNiOps+5zqfggjPa2bsg0mY341vLQYDULOrhciqcIstMKm7uS4ex24NFCYKdFLgzT
t5op6Ubzg42SXHSOR+dphxeHImVd+5zHwfLtUtiizcH1UriwLf9sXZf8La9xY9gNFKDG5ftNib3h
DkXYlTpbJR6KyAfazCHtaRtwKFlZ9jbZ5h/AkT58Jl277mNestt8mAYLWRtJ7lo+yeVOTJF3YocF
SG3zTWVstrC0rRqg8FETJWW+KrhKnNY3ohwe5XOzRoPO4L4/Q6jCRi5b+ITtkKtzm7dh9rvsX9UR
qs6zIvkgpgNsQ4WW0nrNfBJUSGai1JpIQmqaG5fd6442/0NE9lbPq/uo/h68/rOq2at7CcuVzKBk
i2W+5ORiwDRT8lekOImDRqFCKMYr0lbWzF8/ZHdXhP7Bi8n6RqhjFo6MBdvXy8UYIokHaJnXoF/e
WZV/FiLY53r6S0E5iPdh+iVH03gIVo0UfYQwRf2OCozEgKPwOM7l9MsFCqA0HYQ3nEYvfkNxyHBv
IpCRP1Ox6lnjJ9z7gxsfFBhKKb3ILjJDngNKOCCXf6mDiNYL028kT1RGAZRhq06/FVjIdnii+KW5
4Qn82ifWd9JmzzLiRz42tTLBpFE2X17Z3iCi/FLrOtR++7mtXhePOgjqTgXbRXIbmHJKzdDQobZs
2exG8uZruvIJi+ZRLYB1l40dA5qV5ftXWIB3AXK/LaYMjloCbsmWfpTt0zRR3pcAmVhJMswbXEmw
ojrMpcSvt/Ibh6CV9VKIbzUcNhxpJ54GxlP9mg0JQlabz11vUcIXDSR6mgMURCE6GfZzmIr63YD4
ba0uUhajJCcPzjpv9VIu4h/6CPWsfPe5uNH1sIDMu+rCmPAitUq4Fw6q9lO9WyluZQrg4rHTzJyY
LC3E9mnZIHxEmG0CaEKiG+8nK913ifOqGxzJqE1/RVJSG+nN1m8NVqTUIWbjPXj0tCcyg1873as3
rHfWvtPdojVDCC9RYrJLI3gl3eH3s8jWepdK6SHPQAcIhp9yvF62T62F5lq1N50kjak1at8bX7ZF
pElvf2X2hKNQ4iRkZyOnozCjf4oWHoM5udgSadkyftuV9lkpBbGQhiSDdzf32k1ULkgFTPozy65P
0Do5Rgv3U94QSY40zcBXI6toJYBLWyotmWpS3yUNDUUuf9BIVgBdfycOTkO+WSDzkDy9vVf8rnTh
cR17O3TzxDvNMO45I8k4QRrelmbEvRyIXTFjnDZYWa2rHuOm4TzJ6fhSul+FaD4l0Ur2jCw+nvG0
HOqsvkqmSBnbl4WhB0NkasbJYnvqP0IgfcNFiA+Tk5zjjnPlSjT3k2IfZvLl++IyaULb1ike4lbS
6CCJ5PsAmHXZnhlifqopiz5xckTtQiPaPJfM+TGexsgAY3Mj38J5SSte8vDgSTFPWQYmCxREMLRa
Zla8ZJraqisJpWw81Z27SLqe7MHU7IkZxcmkesms/Lcp56fyXfaq5SavvJMLyD9ZnN/5WGOTQaKr
5T/EKmNKtb6MeLqXHw9883QXsd5k+MAywOE65NMgGrJgZ1NDb+/5TK36AQsfD3TWePK3DUq0CZfG
qpaVlXybVUUsx+mqv56INmCJzNZD/t8zdDjU4pTMqgPswCvgPE7Pszwo5BMcz1HaQd7rpwSRBNjt
fhbSt8lk2xRbO6cfpmv4wJf8brccvKJxKLjh1PBOLLLU9uT4HtblnTPhV5Mqz6VHcd3U3oN6kgyo
fMAdaZTy7PeTikqES/TdAViYL8R1BSHMNo6o/iYt+nd51qhnvx0stybCoy06UYsgHlBsPXKclRHG
PwEcDMjr8VmvYBvGRfXWlY+zaT8pgpQseh1z+cgK/4wDT+IHTbjMYfja3Wpt9F4J86u6t3apVdqb
puIDlVWFetgIDzfoPO+QRJImR6kqpxfGbQssYWUNA3lM4xGb1B0S/Zd29InzcLnSx4coZ5OMJeKp
NgyTRWLC0ZV+qPpWFJZY58Eqbu3nsqlJZpbTOF1nGGDbOBuN0Pyjgvz/yGLdsTxiFf7Xv/2f39P/
Dr/LzWf3+U/foPlZuX7m3//6z2f+o/+dzn+LLP73P/TvyGJP/xcyJHTA50CGSeH4D2Cx5/8LYjhG
WTY3nWXZJmq5/yQWM0D1dQ1ZluMYuoaO8P8Rix0wx5KlbuPjQ0hpO/8TYrEp5al/q/7yDBSJBmJE
Ezr73/N4TTYSDcAUyA5YYQvSzyCTVKianEkcyyq4IcziZLsLkHrXesorkl8Wr4gO2nQfC9aH8O2P
RddQHjQJeg+S6FeZX4Jj6BDUOVx3K4u8gQ2mcI2Chf1QmjymorNJbSXNl5nbJoMusRr9ODiO9fiN
0CvW++Xzbz6S658f55+KPr8Cc+naf/1nA2j63/2cvFO25mmGQxup/ZU+PxGKa6eG5xyDZtGpDMi9
wod1COq2OQUaNtLYI3+sQ3oFRVNrTqG0loalh1KpbmmLluxQ6NpLERCdQ7rMHg4tcWW0fuekgQrr
BNvGN/tT7+vPTucyKe/Lx0Jov3gKW1f1JcsZAMidF8u2YGc5ISqC8RgLZiEu29iuIGM6d4a83PGY
GDH7008soqdQARwyM1GioTDGs9+mIa/d+kzNqt40KblxvN4nbNr6yZFfqB/rEy1ZpxXaSX1pu1E7
zWnpHhdx/5+/7LsyJykn9RrVz6b1jeVgUrif1JcoJtUs0H0sk30mped8GUiHZF8Z3JOFofOo6nDb
606e7HiQvZeHyjW+BxQnstjHq9t0pB3O9Ru+KrIu2WKfol7qU5hjbkJH004Y+sJ9wfqDdFA6EEAp
9slkpoS1JFt+67SV2668z9IpPUmyxC7OswcnG4ITFM3gZDkmbOiUJ3Eh/3PpNNrH//iifk1U7qa1
ZvdQIWsFPdVeJ/k/tFx+Lf6MgzFFgoyOmYTMjOM6NeaGaQT/M2TXGW1IAyG3961TnQ02fBn+bV7Q
WrSvqajxH+o98VU2GV9hka2ZuBzovT34hTJOi33qcGq5HTajmAaAX1RxlrkwK+zqTyPtyYmTeYER
eujTbOr3WscvLRoZXVnYw011QaVgL96qL5XDdoXZTHwehB2fe4rVHRPbF/VL6ksYTvwm6SA73zbv
Fw2dBQKgXpzUl8r70ct82PB0apk2f1Q4gI7leHEYo65qbSIdlJrjFFVLs7FGxlApojqjWc6x6fdk
A5rnpmwuWQtOxImND89518jkxsQCb28WfXvCP9+eIEwhnTABAQpAR9XoJMeOgRNTYXIK2DRRDSUw
fRC0gAcKqQdRAeGCsVtSBJwk3wVFop1gS626fHGOrYxFK2gzdyCasPQ1QHztrF9P1z7X41MTQ/jo
cwBXPlFuU+0dDN8m3yINoaJgnhDZRHWoQRtBVSD8TTp18x5o7SXTBAZsUZtrwXrmWAQfvdWTmBx4
M/iHId33Ydmc0FwinNcwYeo1JkJIlPeiAl9V+Rkxl8KZtk75yp93j3xcxmkhWYcSn5jFSOqDAcTt
u8i2TonPLZoPuO00iT0y6h0mSGtn+RPR0FCOamhVjFhfmrj7dJZMnKb+gBACxakMdOvd4dyPUbaP
4voxxIONCQYFuEW2ylg81/kCHLLSyObrQF07rsUK3NvSQPnMxqp3c4zMnQEzya0lRQMUyzoSZonX
IzxwFft7w9Q58fS6IMrayXdTmi3HIfxdzmCPavkl8x84OOZjajNs8alz1+qg5IHJhCtHZlfb9X6Z
8vvW7d1NDjxwZcG+BhD81GQyaAUZ/rorqVZTD+huN030d/ogdmaV3Qmm8qfSM8yjHz6jljJPU1qc
nS4F2J2Oa0CrfQotk+DRb7iI8BSAUUCvubT6GNH4+G8ROKBCJ6lZC7MXsxzLYzQinJ6DeuNB/Gcy
j37Pi6XUMnE+u5Y45l4q/qJaEC4GqWJkkOrVJhvg7LTMnth3fX1b9gTY5V7wPbuPGN0+go7DF+OI
uszJmThlcdPuWd9/IC8jv5lx5Sn0LXLPCnfcuGHLJdw4b8JZeJVyquhaHddDn6+GNgs2fWSgHwnJ
fSOPMWyNlyAWzYFz4sE1X1q9kQ4V0e78smJis2QPQ8ou23DtM/SVmsUZER4FwWCdgW9RaOCemv6Q
RCnk3UBzN0vd27d6pAE+03Vc1VpJqO+G2ehmtFP7EFf1AnupZ9JoOpLBQijQbBxqt+kguXN5FeZD
NlnTpnC0mzwy3629nyQYj+Pq25kjOX9iQ9smUgTJKk8v7BvHJtxaaW27Hg2xN9SMwQfYnZ17q5si
2ppx1m2Aay0YKFk+E4q6NQ29IggdO1KQGvVem/1fU4KZVaTB/RLShGkhdGffHu4qMilNLT3WRuqz
6c62tiS7gfguDuSxHJp5N3bVfGDNXCKcDe4yoJ2AR+tXQ0f1bfusLU1kO01M+RINzS+3iTqikkwG
bJNg9CKSDnbbsBxT4RySsDpE5si6RkMaXUS9DvFpuZmaEbdJnTYboPXo2Ny1ybphu+BByewlI52X
VMSQcNV15tfj2u+t3bDkvAy0BW6M1Z75hLh3ADVnfuLclrlxMtCEeoK2z/kdkFW84WSBaW9YG0h6
80rvWLZj65wPtEbbnqj4bWYbyDVQkfUu8+mRiWKsUZmND+CK8Z6VJLCTNH4dHaN+dKrsxgIM0GUZ
wAuPGJjGFDt5lO3MDmKV4eTPRc9fl75iT6Haow8Gh2s726FprksJYKxMT9FCt1Ok4c1SJZvR1XPu
8/5e05psDzinPPfDh93ZL6QSAiO2kOYQeE1enZWKDUIKmUO97MuwWbVxP27Ljo+/ihNzG3cAGpnm
4XOkkalZuFxqKrbXrLyzo4egI4liDL13NP/wqhAOw25kjAJ2wXffMr9Cd0Nrv+1b09obODrWLn07
Zu9wG/QjKywQzde5hYCZR+PeKoO3KM69fVWNT/WYJEClrJ+MwKpyjttL6mm7BPiATLzuNyzMEOrp
9rxp3cI5JhWLgfZHpJ2F0BnsQBfsO8/WAVTDJSlyGq/YKj/Llj3J2LFWiJ3EP0ygIVd2GtT7ECrk
OheUwH1QIaIMu4vr1zxCniwjNw4OGBN9qm88gzcmTgBiwDryRv2g49VidBCOH7N2Y6F3ffHK/Ejm
orVl/7xpnJbrFIrIwC71TJQCqe7ZV+tVtH5L8UYiAagHOL2OVd50mc64SLTFdkF3d/JYyW+RPDmf
Lm0yE+uFTZNBOKjRSvlljZmxnC+Vi/CJ8o/VXsKo3uaLqJr8hriouuvfyib/5fkeywtq96T94kN/
LM3hPrWjCEt0fsUYwLbq/7J3JtttK12WfiL8C30zJcGeIiXKkmxPsKzGaAI9Al08fX6gb5Yzb41q
XgNjUZREUyQROHHO3t8uSkTlmQ7/2Mahb7wgoqfOi1EC50Y4zSU60GB+VwNCK0MkeHmtbdOAwozt
J0+ZV1V6xr4AF0TrnW4fvsNrHNGIUNaG6KyMDYMfYR/Ayexb5RftU6OJ3Sc1+S4GafNB88cH3xXt
tpKtT1pGsF0iH6bcp5YSRAXRufWIwpPduE4wLw+ahKldlKFw4WLGRfdoVMAzzTF2wtzvx0W22e8i
7UCofUPwqslcrwXi4+X9wgWq3uSM2aFngF26AJ3xTgwlNEmEVy+mOb3Sw/xe1tFzZcL4CeTwLl3N
23qqaPfB9FqX3s6bbH9vYWolzHNdZlDDRLU0zw+y5wxOLTppSAFCq5u6lSUaBTAdWROFfsrpJLfO
bBIAa0w6YcHyMtTxPuZd3pZ+Xm6F6sK4CcCl2TRnne5kkQ3AyPXiWfYmigmM1I1YbewhJXOGBLmp
NMuTQVhaEvhfVf9r7MwXrjc7Kyjc0HX637UJ1FNNfF7TEYmSUu2BmvO31+cjAQPlifgSAsPd4CGo
4pMmnhRl9q2jHKus1kWhpG7kEdyYtOHt1hnVJs6HKn/QvqPbF1EGDSbCZwrT2KlviyKJGOeXAgAY
A3M85yawNr3O3hrdWVUucyE39tWhzIgsnJncJ5Ig055ZOTrn1Yyq5zAY6sR1n86RuBggK2KRnTG/
vNMbvKHS1HdFbrGTc9IHmPNgqoX7aEobXM9Iy9hoLMgR1E+6gmrTwFDLgOEpl9RrPOdsnBoBhrLu
sQ45TJMiA72aR1OTfJaDifR1NecNcnXfItRER80CfHbjoimkm5TxUusUkrGfvSDMeLKccTy0xiNB
W5h5+Jsdhm875OKXoGVS5lYOcFrzUzXYt9GlH2Nn6I8TypwI3cLO6+AQxGy5J0uFoB4MmC0diFgm
hhmf/SqCLkQR0yb80VNhb+nmZ6FEybIJ8uCnbdXmQ4diQkENQEKpwjy/llPzahYMUQaHsV4bY4Fm
f4OjSvvqtf1soeREZRbsepRYZS2NJQ4RVkig3ZJIb7e47/ydBjx6q0jIWbet/U00y0vKWrgMxruI
6ViATNsru4BWWNGvtdK9VpoFaRbwPMrc9uL3gNKnvoWVm5q/4hLGo2WY11KxevnCODWa85K71oMO
3z2Kxycvq9H25KwSdm7mjH0/MsNzQoIL8C0tTsekANVSzesYjNMRHaLQiQYk+Hbf5+U+tuJ1U+sZ
MRQuCmagi1psDxcWRxVTOQI0xmsuL3lpUQrO9VqbfgOf/jGmgtm7abwGWBdh3ZN+Pn6gmagP2rwP
yFdjbImnDG7eeiOztDpF41KUGChRxZh/LDCBoAg+qggbRc8WscqrOKz6Qz/Svg0YTfMyBVe8ISdU
oChFf495hxVUo+bQTSMkrh3FAxV34ba7Nq8+nGjJ3nXnRyy4cCp1Blyd1q0Sx2q2hnJ39EsdgDGw
ZnozxX2DraftUzqnkZ+EaZYeLGiQ2EWHCcexAf4LhsjaF5TwXtFUhDiKFHMLUwxJBtowMVFzg/ZJ
c+OX0kppZKK8hUB1A6v1Zbn9l8lehFQpuCtb4PI/BzIHELh7nPQjAHT/OW3hkGjiQkuc54AobGVV
QJE1Fx0JqXQjbKWS3vIamdr3vFN7iNpXLffKtd02zzwwZRPI6U3ni+/YpDa1YJRvTO0U6j5FnqxE
spVyck+V/JHmIy6dGPbsrJEM4AbYg1irdKaiwsOrEAE+6cwYKaaLQHuEcFTmFeQgxdU/cyHjWAkg
ZZmQdZEQ1MLm0s1ncqngIK91KmwnqAeGfX6GHBhjh1I1QucyA95sbhIDokWP6BUvgLos/4oDc0mg
3BO6eYhfYiuJqkTUEQ5TupZzXa96CpK5Vwesu98Z63B91aoTEDhk+Vxja8QP3cRMnTKiXlEW9CuZ
p30ItJTTf3khCQt4889DrXgxQO6tmC+soZQxIRPkDTmLFJLWI5FHsDUVHBZominS3foYjIjma7DQ
eSKe6xRpaP6l0QtoCP/FDGQSbmI7jw7JFqtyWMhpjgJwUegHavvXrPJ2vhO9YDSdN1MArpMicm21
xHYkVfSkEa9gTZFAn2oT3dzn10b5n7i29bW6BdBycQ5B1EVe04wlgqyMqV0pSBZNAdgxaUYoJPe6
OTBYpPHIxfGDPEkg0qblMXJvkM4Lk70814l4mqY9hodkFY06J1vlI+UDkjXiNKfv1rAjrwmVnhqw
Zaq30q1N6uga/ly8izr0rgtzP3Dr98DkD9aS9BYtZ2Q8dMWGvKZTEvXWbo4S2icmF6TstY4RhQ54
e6egOdej9jGOHddY+TNNFGHm0GMl+kvHXov5gTVk6LVnxwjQxqTFtzm+1q69mQrIHkyV+LFxb/bR
pSURBcT8NoKG/BOuG8wrJZCUUlokWnMDcotMzJnUOmqUtY4YGzQkI4UdwYnr4AQCYTtbvIBU+S+T
UR47rHfIyhbRCOdV5vLetTF2TckiqiJWupSdQN6IFAg9Utwx+k1dNVzKYL41MooRwEbiWAQQ/rT2
2Lfdvguqs8lUcJVXw7QPDPViNdNz1KVX6ds6JrXkqwYW51Ydubizc3Py5tVO7CcIl5bTv1YOUmHd
XfVYiyZqCm/KT4S4PkuLswWa8TYpzFtBykyEaKMsIgwusXcK4Kq1eOrKjAtDHv2I2N1ofUqrajo5
OMvSRH4h9GTXoiPYsYoDuZb7QJNXfTnXrOqracu3CufgWk3suAb5QW6ZwaAUiha78kfZM68fAvmt
Lc2XyHjWXMCKdqX97uT84Md+ymexJ3eunqYQeRtX3nb6EKree8ojXx4pn9FqvyZNRzHRocw0C+ud
gg2hb80Us4u/ExEAVAlkUjsxy5VDin42dDP3tzmIi1cJemVG/CuxgseIHWda1Ve3tH9rWvFcLX+z
NsoX9x66zULu42NFYmSiggA04mXoa8y8OgI0ejCDlTEl43aw5adhT4ecV/FS6w9AUkyisOqDoEyF
7uxH27YMjC0GqRgVj7vN65RYr5bGGf19diA5RkiQfEPYzSktxMxXx5lKssHN4BjzxkwRRyVCaodY
C55T9gpWo3OVzl61yFD7nJKD3CGDTQfEareY+wPSTYiCXb2NdaFfY7jCw2IYjci0cCS8aj8lT83E
pJ9TMiPm5CwtWr7fy26bK+NHNRO7PNSi2Ym6PFZegdAWrHQ46d0pchVO2UXnINT4UUikOEMvIKg4
JR1J9uZuQaYL0TZUrzp7ugvu/VfYIXUKjY7Qoq2e2q++Q0UDSsddTzU8SYHrAsfue15P2obQAZxO
A+Y78mtoYwzQQNPG3gZKvHUZA1CtuzVRjo6iSPLnST+yELmbnJH9vfu0b6rqZyULkjWqaosG79Om
1l1rT7mbICyDeTCXbRomoBjOftJ+yiQO1nZqGztAGgmwQeE9RBT51Frq11QE04G8UvuCuZQS1QeK
hs/0hPwcBpGZgcQTK9kySjdnriGsoIX0r0mCdUL0Mll5lg4hoXbTTW7FIzw5Y94vMTqTvKRK0ksz
rFXSk7mC4Hmvj/aDSZzQzkA8mlRYPmVpr/OZRqWktOTvtmjaotXo6ymjnqbdTJIZouLqm6n3mBrt
3N0aWgq0d8geZy3AcxRP30YQmWFlIJmgO76JmH9sWOPAKpX8Xj3Cpymjcg1Zqg6nLEBb7DvPASQ1
wAnWOsmyI/7f+USVzPI19/au89r3tJg+od5VR690mInnj3kJvxSxWL3Fb+zsPBTgmyjz3lsHqpHn
R6+lb13IR36f6P2cmgrhIHOxbjuNGlL3loujOfQs90Ri+G2XPTTUSK45sQpWHXi4mZwJk8wGNo7q
3PnFV0aC+SZC87oyfXYEdgS0DXLmU6cZNqIV+nO0r7ciM/Idf8peTnl9G1tO7sm1DunQjBddS15h
AGG8rKdfMmtI/Ch96t64rrHZOkXoQdC1NF2/JkCRITfTrLT7NdgVC/PGRjcTMipaqjgrGxxm7tY1
bbxyx9AbNrHhTfveayj3E0DhIw6iLLPhyVZX0AkV7rS6f0pLfaO35oHLRBM6+gFbs3MoW0hA2gjm
Lfocm4wk90oxzAg0ZnbaGctJevJ8xElOtOsEJb6nNeqhZwiNK7u6BvWlxLtss3HeIp3QdcYJRSyG
zVgxavKh6R+noeUMvcI0lscINy8Fp3umNYs4EdkRp2zz6fXzLZ6zWz0nD1K537FWrYTdf8dm4eya
kXfUYw8ayEnu3PSrkYX9VJv9C9vl6Bj5vwd8VPkEwxCBYUMBjCRMF+MRVTvUobRQK031N7uKH2kd
jYRmjCtHk/5zOWjRFmr9tygAXwCUfHzqxvQrFeVeskcKg5lL/Ciq1zFNaHhxShoBUCRhwZJmWhim
4+Rs8Gh+T93qmyFLeY0mVAC55PJnzfF3EiHYoQj7SY0zQZJpghsQOewqStO3minBNp7fYiVOMqaJ
qmrvR29Yty5LcARbmGnzOdqMvWM9UEH0PrUhOZjzOi2bp8zSR/ZAoObwIu1NMuwOw3j2JH3MnHiH
de2P9iqJuqMnRLJpzTkBjpI8TCMMaCf2N37dNTCvldjkXuSHRqH2lXC2tWziELPnhdQNzsnm4hw1
G0tfFjUtH0H2nKbnnWsiATz71kFjhYROxbzsJnGkh5hKCRh1IBIWSfdlazzPJKu31UDGtavbDy02
2XDw1UfRVaROka5hRdUJbPp3e7TghoFR6gtQ+pqAK2R1yd7u3UeY1RXDJVvBG8pcBnkGkUqCqjwp
BerEtcJvvvJaiLB69DuqjGIDU21voPSgXycukSo+2FwlmCrjrecGv6baxAuFzptWYh9mcZodvPYL
RWYG0wTkLVQ4yTloexcnemwLyz7rTXkTWD9WYrY4PbPh6gekjSIAH7pZhxLnvzXF8KtKiP4RTLuB
jTLtNCvYYrxaiNFa5h5QrjSJdJje0lWwbd40XbTzExd8AFp8TH3zoXZIrx8Gqr/Rnr55BBklCgGa
nW8Zv/VHw0Ggz6XEFGWz9YIZXKruuPu4YCxtdd1Wm+LxgPanDHHbPPda+loDCQ5sOHw0FvNwqFkE
Ctoz0KDp2ysfUVuXIF6JGNe7kDbDHxWt6rdksPntDvOtTuJA2hfxpdDr8SSlHWYwSfAUIBKtycOL
wJyg+QZzk1ZQ3ZvGCM10vI0idg/imySVdpNha4J1V5wiPiRbqSc9C5VmPs1ZgJcyeBG5Dagzbc2w
0RMceaSNmKbO5EZPPygbVCj9tEJNZT0J1K9hSrt5lRIXTkxuxRbOK25CGynunaBBgYuxjLHYkqYm
PmO7NNal1G4ylx6vixc/eiIfN/5g0GzMHDamT6qwXYI3a5DWyrs5BVcDiAQXmw3hwpZYD7bnHW3P
/ChHCvVpAqobmWb8JuS17X/DGoXgYJbBpdMUjqdI8rTJWSU2aN2bPR+3p8qbnq1hbvYyoi03xlZ3
7XXjvZjh2KRCuxJ30cMR7s+aweV5yGXy0NRi70Ks1e2xeW2JCjbi3NyNpUGoj9i1pnfOUfKmffAl
kl+jJw6FztlEAJe1wdO98Sp7H4/UgL0x2kQole2KlZbiPyu8nYE0NrFFEMqF1WXbXX7ydWPbv2Wq
/l22oGIGYovz1voROFX5SR7k0SlII22rhyxBij9a/c5TRgP6l+WlbvOTKoyw1qZkqxyPTVFE6Y1T
mVcKZS/LRYGCZq0pnZjBCrVWm2qrfBxvFQZkBocQbR0g3qhNWYys+N2bM0GmiGGGdaYehNbRhp8D
scWKcnbcONlmEyzDXvRAZhcdFNdqFMvaIa/74WQItevR35376Xtbdt1BpzZay4Vv6Sb6WRRVvC4K
+nqYUeOwtn15GgcNu+no8U7N2k9axvYRLMqTO4o5HEb1TrWh4Q/5BXwyW8txmQqV7jHWAZWw7yb2
CWSBwFsW2rNRPFlLfeNK9Bxdm27qMfMuAGrXUK3YYA9WfsV54dFjkKQ3bUzh7pmtfWQoaDdea2So
xSBepmw/jEjFayxaRxLLDqPNJJj/vtvWZX5LO/WoBjFc8StmbI15O7NGvTOufPCcPPtSHmF8RsjF
LN7MCX8FBU53m+fkrJPEUjuO9551iADIYjm4ehVfHLvn2qfghMeWsSHZcQuHBLMHeypmbfLqEpim
KYNTGt12m/J/mqwVHRkgNAmcVWH21aOZ0DrxUg3NJNq9/RDVe6buDI1x3NLniQr6PMTAGOWPICuv
DvlVYWe2DF+ycz4Z4tnTjyqd8vP9oGlZcSYDgJ0FLKek5rPQoeGgiO2YSoocLD8dgjLN+iN4a7JP
C5Nwic6vTooANDP3hq1Xuz/TymN2myjrMdAbVk3miqgGmER0jX6Sk/M9luUpgKURwnm8lk5WvBU5
77Vk+F66KVwk6aAjWSadBvMqk2C8F7gZ1nxtGREeA5+Caw584ktp4PPIVXnqkdyjZ/5m9bMHLijQ
Qjp1RR8ctY6ml++Yu8ZxIccOADPSUVujPvHgZYjpUaCqtyY5I7Seroj6q53otC3BMOOmWbIx7Plr
Agayr+hjjn0/bKyA6YG7EIl816k2NZY1yFgUKC0dItsYT+hS1C4oi11sDtkl1vyb0Au61mrQKJMD
GncQYdazK1H3TAPS7GVyWKWrrhbzpnfNQ9BFzeV+0HH9paTEDo6VHuyaiGyUuvquBkDATpQscuaf
7RsUopU7D+VuARivG/y1felHl17vrMcp781zQpSTsGi5WgMumTKSIzwhdVCOFZytgq1AWbaPMQ5E
1t0jbJX4+ySZgMzxHp60uTXQE8xYiGSWv8b4Uc5mksY7Ju2EAuv5L9+xm02R12QU4Z8MozkwQ3PM
3ioGm3Mu0PcO5nmaWJiqGjz/K1YdQsW0YtjSdx73acfF3bQiTjI1JLscFE0BdO4xnqi843EATBAM
6mbl0l8byjrHvfCeg0J9YFPtTfu1tihraw3fBmE8M0yicyb9Y4+s1bdEsIN/gTg19R4xQ65bk8SH
wCqwRJBku3em+rcl0k+v0Umo091uU3utvXHS2aODgjkrUVW9U3yaKtN5z4sAoU2R0cVEfoYNCIMQ
UpQy9g6+IN42TekuyeChJzoSDywc9ZL4zcxmZcxfUO6OF8RfZlZtYORcmYSwoyv9A3t/rjIs/Ixh
F9dRueZCQrOwwlHnEX3SFdm+xuiy69gtkEbBQC1t+ZU+9rfm5G6liknI3C3tu7nTdl2DPLDEQ8tV
7NKOLqHqfXciS5L4Fi4JvQ5wpE3oodSytSnqMLv55k7DErc1+4lnCn0f8/OBMSDDasoDjcnutq1u
4M+hsaYpuYFlb4TaXP5w/W+WwWhIH8S5yh3mNSXdDfrqkKgcGO8/kc+z26YHFMj5xpY/OsiMaYwR
IHBoI5j4UdvePJ+coqw70G2JQyMbec1M5zhWAa14xhHskXEeCH2+qiQPQPg+VV3JTmkCuIqcbxfY
Fh3usRuYgrLpddH7+dNKAb5Z55k+h0Yuf7jC1/a6Q/3Qp9qVxCpJwh7rripom+m+u6nsOvk2uKO3
Rvb9ZE9durEwbR7KChZVT5Q3kufgBCsRyzot76nO0l0q7c9gZm+fB+V+GCtjV9rtEbHafMxK41UY
Wb5lAz8fg+Vwv2Xr/XyUiOJROeoDUu6IgakxdaGIkbDcD3c1BtKEAaaIPjGETtAYtUiu6UKhUjqy
42Dgk1YUrAn7KdRhpWzgmZJDopZv3b9/P3QTQCyp+S88dUa+Ge/oMSB9Ajtf95gsX93vgma3JdyK
QItF2pbaCIdyj8wAolz4f2Hx6r2QW6rOjaoCzMBJd1TLAU0hApDM0dmHWez45n440uHu/xxec8kf
7S/qs1LLvnltL3Gyu+rPXQRMjH8goP9fLI1KxLT+hzL3/xJLP36VZTfnw68yRcH7R0Z9+ESv++cX
/xFMe/Z/uLS4qJxtw9KRJtt/JdP6f2iLGwbfNl2kjAtt9x/JtG3+h7tcQJYI11AzO/9DMh38xzMA
yHgGZzREZN/+f5FMG7jy/i0m9mwb7i0yYpttpMvj/S/0LaZL1Cm1PkNdqZ/HbFw6V9mzPYP7B/hU
d26wjbWlDtcXA4jLJcxcoo1ZPboyd/YknOW3mv4LsW845ym/wbu0G5dPNArgGHfjRD/PzWkCVl73
NAa0dApN0gJLKGT9xF4n52Jgb9VGdD8KdtYkNMSb2Jpu+BKrbWC8lREEgiglHQR27PJYjMLA7V7M
PJFH+9Lk7Fmr9wze6qEV4B2dDqQYcWT7FKQwE1SmT6K0s7DDLxvabMF3M/yyNfrKt8DKselqziJ2
ZmbEwk3iWSdfsuSGY6NmZzTsEpkN+9j0fjAoaXcGlsC5i3+PnbvrLGOpQUj2AR50tis6c4L6iWZz
fsxVMrM8gGcohlxfN0sPrptShYOYRk2clpA4MkwZUW/M0CIFEyJtEgfPbN8tbCVQZOklWtqL6w3N
RmU6zUjsL6sh9w+IMO0wdc0Hj74SQbV+diCY4UFYD+Mk8WoBVSkT4LNWiQKHLjKwfdvzD5Ngg+QF
fXNQpj4i8RbpZU5o+AH/p/oYHtLYlifDfV+SrM8IjIhIsjzyZvLlcrpsjenBMpkdWZsWcOoA9mBr
LXhFl3a4NzdyPdc5oyZERCAtbShzkH13Vpa+2RgKVsk0y3UVZ80qZagfVqoY16Biv7mqPg1MePZB
7e+TAaAI6UikInxAsfvVTqQWTcq99oFXXB3brBcmMBkNOnZ42ckHlefshRAI0Efw9l6amJcAD8lU
2T+QetGbiuvzVAf1SRvo8wbIcRD4LlxPf2dV2vwt6heoDm2NTIzBaWZHtxoF5KzY9xBMRy+omEiK
qBirLia0zZxbq20puUhrRGkwJMW268eo6pHcDPuCcTQj+Koi42CkhZd8MsgO25SRYVF0w87wii2D
na9GQE4TE9fwFuEm4gTrJn0We807ZEwnCBfuz2VHqRuNU73V3dw48yvNOpB8TqKcF87TJJMWmxpk
YGg8TmZ/UPXQEpzu/ZS0xTE10LTMazfekCyJJELq3ydCY9fEkfh4xZoH3Ws+xzLiV6buOXDx38dd
9LOgJUru9TMAPj5xZfpg+7G9GguP2SWmWd3U9dAYrO9Bmz93Su9CqIVq0TiAFyOPvM3rjva++1D9
Ij94XjFWR1ZtPs+pXuwhYTwF0OJ1o8GyZrLJmYt4l6eQA0bty08DJr3T4vR05oMBEMJrxPNMVOGm
kHqH+Kr8XZDCojqYVYmKLD4vUJd0b+sbcXt2fFnS0Tasdbnkgs5ld+LJ0kGZ1HuajceqxAxYsiBt
ctN7b7xqVxFPcrXAKLdGS0kJLMj1nCx0g0KepHgJRHseI30H9RKYmquKJ/HTmIZPMZLTjoJQEszl
r5NU11YjLcQNlpeJVl4GaECp7HvUGIv4319XZJSqesvWYKK1TnfAtU+RPxCKJaEtMcgbw7mx3y3k
HkejAX0yDUQ6AVtaR5HMt44J59nFJ2Z42OlLQdyQbqfjBv5yT0dtBRJMD/s0Jk9lCcOpnKfWiodL
PSXF3nRYjAzb241Q2zuaUjjfmeIF5UtudgFI52aHj1fgkktaWLp02tdOsLMBpezxaSNjygqquua7
49PuGnOr2VUQKBvdeqvyGsADo79tP8zJfrTQvzmG00KQEq9DOhCv18FVccts3AzdYW5Kbz1Jp3tV
bMH0UX6TjjsjTfDjvaFYLhRTkKEh2921iutsIp4bzO1YjfO6jmtwStn8UufWuEo96d++A6yDMQG+
E5fqYR4kNlrMnTS/Q29i5DujsyU39mhlOWmLDAlsIKSjyC5qZtLQI4qnlwv+VDpALnmFgt6i6Y3O
NSi8D42kFJNGy06jHF8NLWZeNOnojqCmrt3xqLnMfzznE1nyTXc8sjejjA2EZ4SuS0IX/e13JSmN
e1DRciOBvGkZkalgSRBtGm0oI9c/gHnu9XdmDM1GWslOUzaNitrYx3h04Bj1B4ixLYGSSFpoPaDy
/U34O2nZLBhzGzAYgYeoDJltDZ+mQe/oyGKC/CFS4maSksbZbgbrqMXBTV/DsaOCUM6m32sl5zGF
yI55oI3vj45QZ2X4DdGLzSDoLLiyZM6s6kKAuJwtvDQXOURPTYvHpwBZYAV8iGp3xybhx5Inu5lo
MgNYRzKIQPwg9XE+JqYhAStBzc39Z70ikaHwTLV1JJufSR8OyvdNVPMel+KcLUYU+tymv89rHLvV
rhEUHm4UP7UGejgz2dhJ/TQh568yPnKoEyHAR+nPQXechxgTa9ZjJU6dHhZnDl+kYUQbB9alYHOg
dYIeg8HkTwEV47rkM0wZxw+U3Rly4p2ZRb/i2XsJaGqsrKbdxA6obB3wpGjmD6GRcyitGMurAg8Z
YPyKxcdIdkHvFi58iLd09j+chF5g3752aO5HIR8Ne3yLBzWHWdMR/XVmUYjWBrBZ6WbXiCeINUpb
2/0DAL8WeaH1gJLPPaQoTdfeIDclawHpS8TzMKPfMEImF6djkawjhmkHp0WLx9QKb//cvYNKKlIE
PMJNjkCez0bdUI7Y8bY3s/hcSOtaDcOrYHy5Sif/IUbJsJKW9YBCK95lcMMQpRDsTP5d2yMlblnd
1h6il9ToXsj8ous/i08TP8p20qwrGWgvKmsr5AUCkZyDG2jyzFOMF4UP98ZPYjLnaky4Y0+90sCF
y/NbSRYeVtxPbXC3oigntP3uLg76JQPyG6FEGcgrbwcmYuMmIyOyhE+fjd41ZaNMbVVbLRIPB0MV
3UBGl9lw1P3yJfaRU+25ssebajSK4/0wSgdRApnUyOUkF9xRYx4VYdNHUDcd27r8n4f7fe4UjX++
wQeAktNFfEmSBaSK/3PwHZ9tn84pq8XbGdPQMcOmdUy9JRT1/jUnZ34YwI8VTdEdo8Vupwbk/X2N
jjhaNoxZ/VwIZBZD2mr4jSeJaaL+5yA6959b92849eiG9z+EUChGFdE9J5yQLXZ8wJNnWR4628AB
s9zvL4f7rfvh/hNd33w4GSX237vut4LlMf485v3m/YeNOuIqWc+iPmTNu8oIfgVSETPaOxCWIXY1
arYkRtKM/za1j/cf8NSs71I/OniOHQjgHjyur0pu/vkvlq9J1MbbxDULr8x/R5+3BXJs2pukot/v
/Hv41333R/zXfTAvYMhaEOz/9+///dKPliDaTBE2UbGQA89QTAfq5tguhxibxREkuEesz/I1cJnX
vMZsOC7v6N+3NVvaATmWCUCly9ucT3CSqPb5IXcaXwuRR5vyfp/uxRUKvmDBQ/3zmbjf+tcDtgJ1
tQurCyxGWR//HvSlZ2Auh/t9mJsXBHgO7nR5CveHgqHE87g/4J+bceS+maJyN/ecemxf5fF+S9wD
7vPF3COt/nPoUhoOeWKEahw5W91lfDo7kGTcKj/ERscUyMtoL/9524Da88b8uX1/7TOX1RxPaRTq
5cQzkMtrXpvoTO+33BSp/v0wSkJR0MqZykZzp08tf9H9ZtzgLqMnuXMaMlFaT77dT6P7AYg270K9
nFGlI2eEqGxqyIRy1irg1KF7hYdwxq56//J+C1NNe7SHrGHquNwMhgzYrC43Uem5e6uufmiB359I
owbsyD2z6NpH7kZXV7ffHONYtiwlppx/dk20E7OabkZ3tudW3CAU7Zw2+g4sLT962pjSe55MDP1N
u8U/QBNYHkfSU7+VleVshV88lbB+AXuU2S6pZi6XvSWW9ZLNnJvOm0otlYdJ28d2crq0PQUaAoBs
30EyMEme3Q+9G1qohOEAedbRyfRL0+MkCFLLh/FPA88A9QRATiNKGo1l53biBKMHMPMQFReTaf2u
IcQiBDlAbqXlimPk0eF14vqqOxPCdt089dPwYzBLdIBYnMMkbrtNljP/bWDiHYnW+s0Z/o1xX31o
A/ZlKHCTPaSTfFsQnRzCjEkwJj/KTmcBc92YtLXZfggwKgRcFVZJPKQXk85faLQImuFnVsVemKSQ
K0K0qSj4+MH0KY7j8pmbh5ZLy/3m3zv/9TP372Ka/udX7j9Xde6PtsUN0lrBw/17eeOCLL7fVCBu
ttVkPkYVnzTlp/TflsP9yz8HtiXY/ATX+Z7uXcZ2hsYe+Ak0qDty/1BBBz3qP7Q4ZO4GRH4pBInL
Y3Qjn+P7rVbo9VG0ajq40+Pf70VlSaijhlb6fl+zbPH12T3df7FffvvvQ/z9suwc2AuoMsIuNbmU
iSjJ93PcbQR2AHp3Rcx9y82/h9zPOiJjx0OWI1e2HaSW0/3z7+NSxb4HDUdwlt/v+/uNv1+6bYCu
rS0JVO9Lj7WCc+d+iMX8y+wynYXkv+9CwmYTf8o1v15er/vrggadjJrIPtWpzntou/Y51wyCtJZ3
6v4+oH/nG/f3K0ZuP0MR5X03l+uSbjlvhoXgutU1kysohxkW6tFMEpSFrfLXw+Kd7hclduvEAP+z
2tz7FE7OssBQl1fH+61gsar+6z7bpMtMMmCQAxvDgL3Y28vl8huM9z9ZtKfGc9NsE6mnqoD/riHr
hT+rDuP8YC4r8b2ne781FAVERW1ENW9yZXDreecM5p6Na7xpOTVQl6cg0e7PQN0XxGp5bvcn2I62
SeSynhAVw/8+kU24rWrrcnfcZpgfSb3/OWekxf8Xe2e2G7eyZdtfubjvPGAXQfI1k8w+JaWsxtYL
IVsy+y7Y8+trUPvgumrfalCo1zrAMbYbZUtGxFprzjHHfsa7pZv7cN0gTZmone26N2t9r+26wKo0
i7rz1+/JlMY004ZeGqQoHOGfigKTU7TMJxsJIkOPT1zx5enrl7TDmHToVxuyXmiKkQOMxL2HmODL
mvz1S0sO1UY5fNzGeoV9/dzXX/SoZtBDfO0fZACxD/RAaX2MIuDG16f461+tD/7nGb+e6+sv/sM/
c9uYx/rzCF//9fVzf/7sz2//PMyfl/fnz9KGmzVEUwS9OH0J/zzy1z9GH8XR46/X/udn4hyVzQJW
7M8f/fVPNNOhayK67i/77PLVPB/wZdcquzdz7vdqdhitsvVS4nMrfxmlaV7F1QFJEAvD+ofVMj2P
XRejs07lYQGQ66xezgpTu28rCzn21yXzdeV+XSd/foECdafCxNypJUW3MKJpStXJdfIBZgPb/7g4
lb+URbmSADDmdOs+XKfIR9e5Y336ehG6Gr6Npix3rjsH4HiKAz4sVE8liADXRZrrrq5y3sIXtoCp
W3KMbZU6W20kFqFYT6CgJh+Y0JCZwJa96dZ4hK/HYBdfOHQsotsrI2ddigcGLsVv1cXN5qtb/r+T
A4Ne/3+KWbm+J+Xnvx4Z/PMn/jkykPIfWAoEzAdGCS69/z8jA8f4B9QPl9a/88+ZwZ+RgfMPpNeO
6TqebroWra3/+3/+SVmxrX/QiXCE7ujI8EGxOP+tkcHfQwJd8vEsnQfy3BWzIv82MOiclObsBBWx
J/Rng70jNdYuhd5vzF/GSb31T+inffDO4jhGf100f/Fo/h34ifH30DXXcQ3wbS4ARd6NMP725FUp
qkbqpDBbExIEuiDdGeUenBFJMAidYiTX8tMY/6dPC/jm3+QD2qEYVMLTqu+EMcUFWpR9QCtiNomp
P4saped/8ZRrUtm/Ydn87Y3+LVwvw4tEl5Bn7Kxtv9wMBwJSEIWbOfG79OVfDa7+nU/Vdqz/7+lc
w3ARdqEzc2zoSX/7XMlPqFOUCOoQdWN4iiVeTtu6Z6yOmat0m2vSIqm0VjmT9FDTzVaWXr1ixPHj
UHbDj706RYnyjQy8HaMtb1vOBbqPhmP4osjTMVxC+KyWUDTkOq+hQ15mlRr6biYnHozEx0BjY+KL
Z6TslIcSzrOvrKLbo+zHzrP2NdLxnmBj0y/S8WpLRi3J0qY+UqrSl7QoBv7nt4h7u0o/2pX5SJvP
3i46TadpZitfBAJiWdzhcY85KBLQbavXDADNRkumZ8utV3CY821y8vDbFeYjfdI6OYwALoPQ0SOI
5xHqIILBpXpvZ5xNi/UezyyWVTk/C/T1Y9nj6c7FqZX0bmGhXJ0REZ8QJ/z3x9HsfuEHuzPp0a3x
cZ/o7q5J3YCVHJ7Hufbbtr1qYnydTabhDhERHKcNbFy0GzMDt/yI+Ey2+BoWMQS5/Nknbb2VxNZs
lsEGN9ePz1Ob1tu6Vm96RHwfdAYkQ9puntF7FRWdSjm5k29VgEJ/GaX5idyTIACLb8LMEl+aPJQZ
ZaRduPC1SHWpjGpfj/lMHskY0smMD1ozfy816sisCDoEy35PGmDBBI3e+ioxSwLbrt4ojQk4zgLU
zZ8E2DyDL/RFhMNJTc8zmmKMYzXGYonZ1Fk+Lat4juoP6r73nlh7f3ZdmOxpq217bTtndKCdsX4L
GSOQAr0zS9feWXJ4FnXxqY/VahvO/fVxCmt61mdxP1dQ373CB9RHWhmW9Fpgd+wqVEPxI/4Eupt4
6gAZ8E+qKrDNFg0WsnynoPDptbqhQc+JI7esgZ4Dn5pbm/4o9d+tyXs8oobkxFvZn5qDfsPoEvgU
WDgy7QGekUFhnfxuM95B0YaIBbXuklkGdH0LqbaZq++phbc0rdoPr3Lxo8fk+PUZTqSMf60t1qee
YyrII645c1lRiSl5T1W9bVxeSMOcDckQQSikmAQpvbtr7jmHRsJ9JFSMfPq2vHmGerQXLpPcMC5V
6nHY1rw8sHTYQrkWH7tcD0rTsHcjKN1tkyFJinHv4kOh3Y+BKc4ofeeZH2AK8fVFU/jRPQ7fMcs/
8FjRFi/6Wx/yYYymokdk6zx75xvxeI1qNK5O8tflW66S4rCpfiFgRiTi5jek7lgXIpKqOxtxlgJ9
ikO23oaaAUJyyfCEi6XYgC08rtcN7vqnrBjvZnQ7W2RIb0YjI4r6IaiqGpqx4zFp9dBAD6bOE9BE
LkX/SSQX6MNYp9Iudty+Z8d00iNW6nEtl4MhUw9JORn7tgf/WXfPWqkADTK2QDHK96YjeWXdheIc
1W+myW2YJ02xT9MwSFQYBWK94yoHsauz15nWeANV8jRzzzaQ6g+DYCxjklCxJtG73ap1WflDStM/
C6P7hjzrDlffdrG5U431Fwt++JZQPiIxldp5cnweHD7jVqg3JymVz7z2RkoMql9vJqsswg1Ousl2
eAkHrKi9GB3mSAX5Yw2IX9bPVTi7oLcpqHmsT7fSBn/Gu4+0LyGsOgEA+6IaE+O0i59GFPImKg0c
CTdkjP58ruaXrkbPFerc4jHKo6Vkyf9ajpBxza0BEKvorr3oqRVydM1FyJvCCK5LniSN7M+uZaEa
Zr6R3GXxn4jRNMNH5D38NV+qvZifjJBZiz3vsFjyMQZoL3lhHdN+nEDVLbGTmxrGfa/KZ82kF6wS
hv4epqb156cFTIBTwdUdn5thflZegcwyvEdEVm/1ZHK2hAI8I9/eRU7yrV+agEU125Sj/WlWvM4e
YL8/q+JNJeK5KYNhHS95yvpcR0ym4GpkLTvqk3Ub7fxm6AXg3ea3tzhrmCju6PU+xuZEdcDH1WqQ
cIcVv+zCKBMNaax0Y/Y2WS7h0l57spyJU+Hb6WH9xHys07q4g2vZ1I5b8bHGEYyNtEZuh6s1Yf8B
YjMRPEUW4eKBHDGV+Zk4GA2wMz/l3T3OnWbpXubsMA2sn5rHW8N4j6JJm4+tp97Wj2Ru2GJMGmbk
XKKmyHKI1sPy9QYJXcZk0Menrwte1N1b06YnKGYgqbEe85zb2WAfTQjXcNruBzsy+mGGMIoxC4Mp
rBl6W9xAF1/Z2t9iK/pOi9NgLIc10lky4PEYgZ02MOgP7D3ah35nWkGv8p+E/tXbdF3VxBckz8gY
TaqlofxEPZzQesOVuq2Y093cUc2Hqm5bYg3DdDsiG0nnEjy2p5gzKLkqui809LmFYjVvjbG4qZKb
wpzGB2JO7vqwvTZIDzYjdqd83fniLr9aaXcjfLYPRBV/Y48+8xWGzMupvTMceu74XE+M521hktqY
VqioJ+93F5X7QrEDxLgBfIOxP2B2CYkjqQA+1IG2rHYo7tiTm6A6lN38DJhkm8pED1hlNYr+wqTJ
GUd+ModMELCyPgGEDeio3HcmjCSg9ovvTu531aCY7U34BzHAssYZgsIYCFOYmfV1UZsHuuCh2FQ/
WrEENVLINDUNNsDpkvH/qqNmnMPuUJuD+ToCgyPnbp8PHGvCtD+PadefU9lwlYrdUBbmBdxmvrHJ
ncH0h7RgFD+kw6XckCcQ6JP5Nhrjqa2ybRnXdNXV0h8H2TBvibz7RREQusQaa6z9PoUY5bIcAeUw
tiGpMExrAEUsdBFdPk5A07BpsqdhqcBFyCXckqj+U6tWPbuEm+bQ/aBRquks2qshwsbRXWFFnZbI
PqHP7TfD2DGfKC0YAiO5AM6tl8TZoHDd4tR8Y6jBWUeb+TTm4UDgX4UaYzsVI3hW03zUBpcuZ+f6
BHtv3BaobIklw0k5wPFWar9QKPf1fnEPmq0u5oIiYJTluV2yl4jo1t0wmRoZ9GlAf2wSg35wPaPY
SaMGGpE02wnfIceyEACQsfqSFoEW3B1/LQ52ztRSG3cQBjJil0Sz4cntehv5lOazO1RcRLqLkNeF
mceeruxRC5b2g9VuPEvUUpG1GEE3Acdyx/4phcEI4SF8rxo2oL9eREL03TCLgz3fm9py8abkzSi8
BFMJLQkg32gcUYJs4wramZWAl65wA6Wa/qpFIXLsrj5Ia9IPC4wHoBek5U34n4EQq31FEQqn136a
reTRip3VozcQaY1D2ledYSDGDkvfqDj+1IOl9lgf7myUMWVinRR7b9qE1TFZ06eFc5wq52fokuSV
Y+SENekby/QxONxUYWzU1ySFpK1gL3Ud+EHChBJazLV+6MzqEfMHp6Sm/dVyawZV/ZGssPt4iH/Z
GIJw8tL7ZshPdwzTjMeJ108Z8QfTGgE8fSz6YARTmQ8ctCrWbYxfybrkNhrurtzixX9dUSwUyZr0
gdf/mlQy9b1pFzqK/F9Wj2i+GCNDTbMvy61rQ+rik7DWSgJGE7bZbRqFyWXSwodcfEQ5X3YrqzRg
ZHkVcDYDu+dKa6cFvYZIgtkNm8BKkp9ZN+SY5BMqkLQAHS61wBPLsKG45WTjAvEPy465dSPVDhAb
O73RWr5m6s8JHrk+MvGwUX3R4m6cfTaK9wKPKoctputqeCgAbtWmIDEqCvchW/guZZBAadX9pr/D
wW3KflIVEelgltambmzOwoXaa1bvUT9E7OjzsuUyBq1i4azCa7YrdfNFmEgAIGK5vsI7jkX0zsHO
s7WQCm1RKYP7BctS6+hw1vCkrOrjvWcAMlA9xxazbardkLIedebWizNWRcyzhEFYFzvJfsblWLK3
kVNkFkQ6wXSfbPsOWsxHT8GKwSknS0aYXeBSbinb+SgicnKgPZyU4GhbVzhOG+LY4UW13n6SzVEK
uFWtDslGz/rXXA6PTu2Qn4rJmi0oPkYu04vcDLubinG+OMYY4Pa506L+t4BWEIia5NZqTp8tPV/5
d+N45Ix6tyaFmLlstzBWiaY3h+bccrTojJ2mNx3FZkYOeLl6vOvW2CKbo9hg2BbLPl+xgjsJsGsf
OeHOUhPo69b93pHI6itb+wZa4dGsB0k1UbR7cGTM0rHpIIDg1AyOq1Eth9gZhVWYHrxBJFdLhN/C
a14K8diCaEcZQXZbOZzwwJL2UYktGXf8LJokYBbCFwsDZH7301m62DcwyI/eYAeRhy82JiO3m4a9
Zb967ti9TznxPLDvjpysKmymJAHwqUnS+7CccMVdOAgXYFO4r+m6369Mw01CyyDuEe3IVpE6Y7ku
5jfzSZj2veZOP22Vk+VpmHy/0V1Kqx4TLqftXI77op5+ukKQwBhznxmtXgVjWFK700r2+XS53Dus
HvRbfceOvGM3Ykh2bUXOICFEgQ2afurW2y1V40EyY1sKDAzmTFwl1SaXp8coaIrUbnSQJA7jeqXl
cB0MAREKGjvPvRtjKkZlgBWFdw0WihpDx+BzYpwGuoKzfowrHYy7iuHa0IE4kNwitsR2kbdJv6HM
SGtHfYrcB/6tjpwRTHg11tDLaOx6ct7DL8IyhF8jtoGT6jHxQ6CuZGn9KAmTUcaQnSDf/3S0+G1M
gyz5pfTlZHOqIQWseSdWhbpgMk6ZYZ8agnp6s0D/NO01kgXpkRQ3UqU+s3k+EpNWbj2FXSZGic/6
z/VLv/Ag2/KHPsPGqsiBn6v6ViXae42VEvEOxVehN2wngCgHwhElx5wN2t/HLh5a/97AncIVqz70
kdllWZPXYBLqu3cS9O/ZanvvoV5U1WMvqGTDrlqNxdnP1ELDSIIgDMw1PJqn+QbOezkwsj6EYTC4
ru3L3jIuoeOeFXSuQbxoE+buRYoYwTwTT5cWWALIL0YMB40TU47WbKs+WZhu9p84Vh6HIv5GGulL
mUZY2XNGrm5cShDuLKqOBnQRT3NBA/yYiOq17kgZyUu4SCEQNfpRG3zWAGmcbKsydznX0EfyiFfA
p3uZlHVrE3SwxNozyKrSPRqkXZ9b09G2eTW5dA+2sC/eIrASR+kVWGzip3xtnGqth3pNMLCjWdvY
qJLUrNl7mwrFdzKClfPmGUNHvZ1iQClTuuyydrD9qC4eZEuyiUE3KSC2AOnhUHp+z8EeSymLYFhr
gWyGh86aFN0hFvFely8QxLqdATKkUKsdFAvx2XL1Y/Kg6e5wmONu2mCg+S1j2fjp3ikrGnQ1H5fZ
RpyRHNLb8gW8ipWne4qjYaujxTvlIRGq4A7yAmu4RF67pfv8XCND3q31XSaQTM0AKulgbCUcMLzJ
O8KE3FXPA+kh5h3AZ+sdbsd4zuNLnnL8mW3tVOnmYz7C9So7HRvhgly4mO+Ir/ZYUAhvsxKJRJvw
Qrizfm8Y5XZs29mfE5YwxF+rmrv1rTjbSMKorxMwVqq2uNlktAQPc0Gs1myQ6KZZautZ/A61ovXa
p6QsNlDzFyIKiAVYqnOVwb5NF29j6bV2HET66ERaccR0dLMayzqXq8pwXeoz3TnpYYXbOG2551JO
rLj1cP7Q+UWtXmwbLRIHS8dSMi/Wz7hVT2Nb35tO7JDlo7ytN8/n3BjVDiu5ze3sXfFcKtBYaIdM
854BrzgjB/btqMGpX7C7Fpis1RDTcGrOLDgU9uteLZGpb0fKtDSmavKYYYM/ijnqhg7wMYdJ5Lg0
r0ir90UPl8uNWdmB8LLtKfTSIJ04yTnhg2cRPT22CHt0bqTazC+KCdOaMnU/jeNrCAthI00dK88c
wwnGSVs5ljo249e6mD5DZ1ZAU+kUSwxAraqiPZmMHeLiIg+UTasVeRwRzlZgIn9TUn3UhfYjR3rv
t9mE0TljV8gFApz1AzSFOhotxwqjcne1B5oom21/BCq1L4l+JqIv3hlxKHZt6QE0abWNsPlMgSm1
gcCOuGJQ0sk+Ef50lqK4xdgpg9Zjx8RAwIkl81M6bXwyRHlKh9snmyCeZKCQsQiB79QII03n3Yxt
1LfX66sDorRHwD5vjAJSHKZWJt+AG+b2lwxt2nXCfPEi+rfkUbZREvuZiiiNfkhlwPvzqbinPTIh
BLYG1PKR5iMMGe4VcCOllCCE47TfCbFCiPuuIy2Ka56LezrT8f0QfUNTMOeV4Te+5pZ2P6SQJKbp
UpZGAenHzB7sWvuJdT2JMsc3yevwFP6AMVL5ga3IOEVvUvttLrW3d3IW4KidO5BVsbcXKRRoa2Co
4GwogUzySGZYLao4VC3XHG+FU1Y/3iA1Xgj4A720oGJuvOyjnFjfZ69J9+Uz88+gcOpwOwgdaJTT
YH6cOLGRWwT4XExoLsFftQ6eVi+mPSe4/lxN3qGWtUiALrWnlXjpJ9YowLrFhO/Cy4FmAKtcSTpB
KMlYgKKRLi2uuPWR9c59at25C/BW+ZmJDHOc/AzN7i2Z35fWS/d0Ua5Sg84YGyRVs4smmocHl+xF
rV0Ite0RupikJW1qWIebamzuRxMICcUe+tSxYp5ra+CPGAfgOnitjX49W5typwx5P2o0oDsdzBmQ
j6F40j5EGJ6XpXO2Rb442zkWtwa3XldbIOg0eyeGeIcU8tjbzXsjjiiNInqklOStCH/KMNmFpKJx
uNp5IG0XDwefkxgIO6X7ahFkI/OWgKAZH3FnXDRJG7vBcIMvHP6et3Er9Z6pFcsJn3dDbxRSGCbY
4cMzaSknRn4ngeKIjETVKG3RJD1O8mLJWaPFD/QHlSRHxHXATYDurpbtJapD/Aq98aTVOit8C7d5
LTJiAMm6iG8RUTlEaBl0BgCq6Jn1GiInsJvm3TUBEk+9duOE+l6bKVKJ+TWN3AtzgltrsNiNGiR1
RK+Lqd4nEra3Y10dEEotGzVV7zQGX5PJelo0+2nMcrKSRoinFguZBcw3qtPa54p/b+XyzdbKH4yw
qes0RWpAr/uz0DhreXUgtfoxB+xGPhPel0XANZoQHc/G946oZWQf3gV6LUd5q/oFZQbZumI9Uxa/
zC+wpd8APPKx2GbAVJMqEWvGxqlYyfti2TZ4/EQJO/9r31EJNXAObYT6Sg9tdpGG9FK3AKAXTfF1
gANkUNZC3gDuk4PQEvZjhTfsG5QELD8UgRqrC/4ffTO1Ll6amjO3YMwiUyW3QwfGUB1nbknM4+EA
VUbBB3ELZ1un6XirhubgONMbsmXwo9Z9S38pSDGIbWsEShSSOKsF+c/gfhNTXrO2Wq5z67wuArKM
HKCzFxyd4rgaA7u8i7s1MyhW1mZIqdz1qOfQuZK6M7aZeNUAfhV5OTAlwx440unpLtaSnyqbp7tW
sOwnWsIoJEKlYlP7LTMmmM5xamCL1TcsIu5NZHT0ZpAhuMvn+miadbOTYefdRog5xec4eD+BFT1o
Jrc5KIsf08Bq0SmqHfeJZGeeLyXUAb4uo2RQ3fRZ7IXOdL4CyLjqrXSmp7wWtp11ECHmToPbKrfQ
ezvFDewOX2HKAjnFKzJYUu33HEscw3kajOhRNdg1YB/G/oxwbD2wNCRRboxxyM9Cu7VlqnytcR4g
pVaXkYnDTerHwdJf0DgluxZNMEmeyWvaN9FJM/J2Bydlp1V6fK6Y1W10JZ9FM9qH3H6gLZDsVSjD
c8HZBQEqUFfETqrIHgfcXXfS7Y9Vl6v9giV7bxt7vMnaNausp3iePlqtYTZE0//MYU+BzY8Bdhae
X0LPABEA3ngi/Uu0FZtuxBdhhpKVis/MdSqPBqB6UuK50JLoaNkiOmivDfwIo6NVoNxTWNO/atZz
6tdeGGk8QGo+ogBgN5jkXSTYst0+u4PFwpdNUxWA97WxXECCooQQVjtP2CuAXJA8y5fo7RKYeWxS
jBF1vryvhR7FAtndY3jrBPlITZz8/Lp0tXRLia/nQkdvv55AY9p+o/Yb2DMHISzyeuE+6MT1+UU2
QPGKdoisOsaBYQ8HYHizJ+fOHaDLfN3n1Cu/LcX3bqY/VWLQV27q3yQeBW7IwxLyjMOrJhMuhIrz
dTUMuffkra+xWo9bTbZSV2hdYODgREQfsUkrYptL0mfjmUZo521lzbgX4caByBAesmY3g/TT+qlF
uq7hym2CcfNkpt67NzImTUIb9qQL0z3jBJDCdtvoRr8uRCnx8QSv8+WEt97+ZtFYPDkVCPsK1iu1
LCD3HtS/olTT3cBb2JWXtmf0jT9xxyeUghuB/QkjkxRTXEvQClKLcKgZZKg0qTfMZdQOHbkZXkP5
RO3FyVHXAnfSiYqtjcCLPec0OCejkx9LG3snq40IsDfxQMVON919/VffDobPhWow0J+SnRcmud+7
ZUX2DSxnnS2ii4bxYFuI4EZOx9vacksM6vWz6LLsaGQHZ7qZGvds2hWCQG+C4sppRt7sslpHxquZ
hGfmlfnJGPCGQE3iPXu6cV/rVkSkxwAQBM1anEZUPeyPB6VND8LVHRoWRXLf6flnbrPLTFL1tBRc
X4Zm/r1Jrb3Svb2V2z9gpk63RWBRCZOHmM7MLlrSj1J3GJOaLlMbw/LtPnwTg+Yw7keCWxdv84iX
ahih76fOtYz9ZenRyMouvfOQ1W2aZSg4KDWvZRbSjaKY0k560rY+YNTvkFUj7sk+PQu4MniXPJ9g
nhKtdXWpBJ0Fs7G6oG/qZO9U8hfAvo0wc+7ZGt6PIJK0HNP8h1M1D0RlbAm8vLdqpbPhpdEmhsEU
MAYjpiaZf/fdcE7xDnEFjg8DdQQKxfYH0tQ9rf+PsE6uWleulAGd1luMh7IgEmeTRAvVYRS+Rp2m
va3YEAuySbo8Vc3QI55uPz3m8vDvaHXS7607olsY0KM+TQcOyIxWfTtNgB/AaTLXeB0dvjcvinIf
psS9kcALBcPCjBDTF0yfu6JuTEhtpJkKUlnhq/d7IxzeyfwonyaQnxwt8z19redyJnJ0TMytyYl1
O1mZtdU95p+JpZ/g5sDHrIc7J5vTg7BwsXG6Wbvg03CBzhEHgPnL2g6fTcqzeoDXoIXxk2ErNOwS
trpXzvYx5P+VKuELTqcQYje9tdQ7ReAlZwMVUV0Y73lH+N4E2X0/cjWu0Zk2wFL8lYBV1L7Q1jSg
EmtsNv8mUab38b4tJ5Pe0t7Oyu8luA/fMyeaQ0z5d/G0G0I5ns3GO7ZRFe7RHXI6Ms39lBJSqC+Y
FVIk+UxsEa6nWq+jNgHGV0erdsIIBAgm6sZy/IY5u0K1yBbKwYYgBGZ9YESaR8cOUJjLfV95D6NJ
oxOrL0W4Kw+lZoHhhdmV2aNxqpcCo2JGPv0S0kyhHoIm4u6M3FlTKQzKDg+wwNcvRCa0J8soY7DC
5fL//tPUucCM1u50+sO23BFqcPfXjzI/5K++/m3TqcX6/vUIif6UEpSXI1agskAQ3tkD7mq+R/rx
PGxadMnOSsNnParFcSmvT2Xiqvt8tEBRlCS6UdkU23AwPRQoi3fzuAPIqjBQuse1dzC8HW68CFdy
dO/FIEof5VKB9W698G52uFhK8yfhgp/ZDVCScUy6vNjVc3hft+M5i73lgfeQnPS657oWgeMmSOn1
wbvXzZpwGKxAc2QmtzJhepz3cYYA5lMI1rFCtwkmgcMGN7pS3ww29MXVvoUjMPvcu2ijvZoaKkL6
6h8ZHFE6CeOPFAZNMYXDVZeIKUfXLlAHYNvKPesaKbvbzSjbCSpYnieonjvm+iA6+yQ7F8W0xxcQ
+UVNDKVZiOHaVGmJomU61EBeDiZHpiItd4lnnfEYQ9BKskfyQ9ROy6rnyUSYsbqGFnRfrM0T32DR
v8KzgxJdf5shTQWAYh+kyroNMnM0J60605OC47UMA6EbgzhpJikIsZHZRwvd31bo2CVjA2IbyOPM
qX7TWuSQLvJXD4pmkTg7COHI7QtyIno6pc0GT/xZL9Y73Uae51lT8lha1d0wOs4mpnMYGFHrnZji
Hxt9Bf+Z1Y6kS0ofuJ9koTBy18kKlzO7sIcUbExGBOiO1cK25gQVERNg6SaJHgvOBNpo3r5lrEb3
QfTPqHRSCu95FydmvSpgk/tY9w5jvu2oSE+Yvz/n0s1eEVSA1jJOQxxBHmnRfiQx0+amnCd8M/Ty
oD6Bu/fMfpeVXOyotTZNXjSAAmJGX3UWBTKU5qbXuP+zuv4gbNvZ1bH7WNcjnYmaKW4zM5pOVxnS
EIv0DPZylwOCPc1EmEA+H3+b6UhaALQRgKfIiavfqSVeoAD+6mP4zk5iw4cSZ2ZvPo0hmpHGiuIP
1SuyvDiI+vKJi1jcgeQKOUHn6tDFi/1NPgBB6289ueUpkfNBoa8mVH0pSR4NSUEwyHwq8TJqTlEE
OdOtk0KPyq0yQGb17HEvHMK/ewryg+oK95zSLjrGLSyoYQi9YwOtEJcHb4PLvzhGnrTOlV611CCe
eZF9uOxhDljXNKzdXWYN4q4KmbCn8bVt7BB8AwoWrO76g2OEZVA2VnlYmPagcIE921Vt9GjQh/Tx
FQ+PdGB7f9SE9miNLvYLjvNuVEzfOpvROhmdyVNjazZxFo3+1HsNZHzbKZ6R7KgtXm8OwLFkyMmg
/GiEFFQ2d9hW4n4HckkhWKSZegF7zxWO0P8lCjmbTnpfvnQNQ6R6kvmL4brEoIzMhXVVg4sb2/Sl
XR+UoLUYa26zhlJm0QvsdcJIOaQ+TyUigjz13GcWJhrybe08I6+qtsZgq4cwAzM4VyYdbuRRrkKR
+PXbNF5MIIwV7ozke5/jo61HZuuhpzFabLQH0C/imEioRmEE1L/rEsCVZNhf+pg55vrnXTN2Qe3B
eTLJvL22RndG/A0cUrovXeY+dyO6yHL5SaoY6QQ47oFCGRlG7+hHunRim8eK8XHUOr6ciJSVZTrt
qjFRQYtbg4E2X4RGPIyP1u0X88p5lyglaFOD/W5Itt8o3cBlwbmExkhmBVlXvGvzctF1o3pIZTru
l/puHK1qD5/beVh4xVoqL2SqnEBI5o+FYDlmAgwKNfRYz4YSXRSvPyTC7pyNOOiNlokgCdT07kqx
CnY0uBKxogGOETuJJboAZ8D2PDA9GUMXV1pn+YD+HrsoPXeqWvZNOzKtEdmDSpJDr8b0NK2ar3Bh
kR8G5smTlV/Cyh2JlT2FjUNaeAb/DhayzibQkZdVLQeGbKBMZpKkw5SGG+T/ddWOYGJtZNErAlwK
6iO4/km41rVMSbYjclAWdxaRcmgvjWJrgG/A1E/uIXpqO4RggHFNeNdubBE0mGRyY1UtB/Z80Lmq
3OViCSnhEq6okcYDgzL3ZzzHZAvQAr4nXPvC5Ovc4ltcUb3VrnZBZLMgTAcuP8ELg4s7NYhYl92I
T/86OTMAZoKGNrazcErLYwGbQVLTT5jWZ84hxCdROaQMFu30uZVG8xDNk7mxaIqxbC9QNEiDoxQy
o+RlIQjnMaKNcHEatC2lRbRTCyF0aynYjB55hUjitpjpbGb/OUtJpMA3N44/T/QEeJPLEabL8gBu
0aRTd3V1I7trXbmb4V1f8mTgnOc4Lm5AmeCwj4tNrs/7IYJILYV5z1QQoaplvWpp/Tnn6jlGyMyV
Nd/LmmH5JAzrihWo8OOWsA/SVPJDDqJhM1X0anuVXvSwpSmQgiED+3GP0GJyWI49HSQke38YQKMg
IWEeXquJ+cisY3lKemCTZC+PZzuk9DCd+87ugf3FDGz62ixOWkz81BD3F/Ba1dGdhxEmVNVcOJnd
RUs4EPNSUwWYhHfrcfVEWWegNpJnNXnTqZtwiRtqaPe13QeMYwlsQRNxEg7ZUeOMEq+Kfmg6HFCX
lvF+7puHeSrYGpRhH9hDv5smZVBsuWvz56AcBRxFg9nc5umuxJm4DzMLMluIuKqT0al3oQs2tbqB
H3S2AwcCvyC+Y6OVseUv08QsNtQvnGxmLsbh4jjdbpxydZ5aef9VOPJJblQhtX3cLAfAMRHtAhQE
gyBzi2AjTSpz2/QQpXvezw4Sx1U4yHHzcpBBplNHN7qJMlyL7pbCrC/tQnnxL5Sdx3LjWLRlf6Xj
jRvR8CbidQ9AB1qJIiVSmiBk4b3H1/dCvh5UMdVSvEEpMjIrkyBwcc05e68tKAMYCl2lrONaVAkR
4806cCoUrkJiI914E40pZEdZ35ItvhtCrXZw5txr2UCVJPb0mVKozdoICIPgyBpLWy9rpC0ubWGR
T4v/n9/786Od/tQdLWRpWjlQrE4qbZ7ohuKUeuV4miHCx8lNYaaX4VJ1i2St9IO4DaY/+PMrGT7B
PIUjSkUc5465NzF6Hdt6pRHuThoK43QDAwiVqHlsrx1y97M3L9bBXLpPr+ZL+27tJNqF/kUiCYDC
74JtlfrEcUEFwmBL6qI7msPefYXeXXdwHVcWWkKBnDp2GLNKXfqYaZ+9dgnO2hGdeJUu9Hd+4y47
6fxVZPTkmZEJnzzJx6A6jM8T3jSaIbLT7gFllJSvH41dsBz3grgUnCfc/uRXsCsZ7xIyXM60CMU3
Yy0fQmWmnKI33VhCuh9zW1z18yKapx/5GQCHVeyN/A7inX70nrCnVcVbm++ZEEgLVFhHaGWSzVQB
07GBaMOMjUE971FGJ4RdpBTs5pa5CnJODPEy3LnxCimM/FC8ZWRYO0m8Nw1iY9756ojzlgqMyhnS
HmpM3UexRlhCsIn/Cl+4P6jItMpZvsnBSpyTE7tuNYUVuhCRKzJ3HPGQNOv0Cb7/C1ICSknYHhbZ
qtEWypP6FstbWbTxMI7+Z71XHq1NyFB1mgTtsePRTLTbbbFD3xYXdvjSvsJZUI7+3Lznyw0z9b1f
dZe837RX/9w8SUtSP5Ha7nF15aM9nFjVkBCtOHFKC+Qi7UE1bOyuMSoMO30k7hA1iXAOBZs4zr5d
tEQP1ofxrurm4Q5Sjk/QMI4E0OjarAtn0OFOnYP9hcRd/l64oLu1NXCxwY/YkLf+JN1pJG3PVP3Y
yMD0bHevbgBJtoQv0Yc4iUfjLINOZeAIa5FxXcyvzQZvwEhtOJwJu2Rr7ikcc5A8h+u4n0aAx4lj
cLzLlCWyTD/LffEsHPtNjEJ/lazJ4to+Ipxc+Hvgp8UlqGAq2lST3yu2vK/lnNrfQfroKffb2rzA
5nBXssa9YIe4MAEnyjojDi1YQRRDiVGzqB6stY/4mvjA9UAeqrIOH6GQNZxk+41BkZlXdd6ci2V6
4ByOlmCYCeLGf4onXfWcJ0I+k0cW3062w4136h+FVXjQVsHaeCzTey1Yk2LsevOLdMRYvGZvGhU2
DJfajj7LbTJjGqwollBbXXoAQFGCPgOxupZblzLgpVmqc+EBaDiRDTXBLj7uQB7voX+NN+XeuM9X
r70/q3bKKl+gyiXXc95fohcMISfjiMYlu6p2Ri3aW6igf72FT9zbV/hFRDXiiQqr70I5iMp97Uhb
ij7dC1OZ8kafbxLUowBfUf2OkeUdSEEVUWo66cl606JZ8ZI9CjNaJvlKPddbACiQP6W36kWMFjRa
iVveF2uRyCrUvTPSka7F2jxJ/qx7121oTqvmLjlNjh6kuJDLnOgUd45wplYU1jxSykHiWV3K79U1
fHVpUy2MlXYcSeW7gN42T5wTxy9SROrYSXbiSTlaRz8Es2q765EC8oE7xGE9hAhhV28CgJUV2410
QZtI3/ib7E6/dkvjxd2VWzL3nPyrWvruLHwrpk4T4JCtQfeEfxzSg038iAvX9cXdNsZDfIypdS1h
SMaP1O2vxEdFdyEJKWyacNo4gH0QIyOt6748ca+i121YEm3jAx3nMGCAOXRIayDZMgOd8SwUrDUM
Gry+g50Te5zONfaeie0qa+68nT/5r4KB12hWvXNi7Rf1QEqWTTMWBMCicqR7H/XxKozm+rbZBWR2
XBlMgLqnpWnSPtjmXX4kZGUibbNkBVuhWwE0QgCNvE5fgBV5JPROBdFTPiCI7Md74STTd3wIH9Fz
C5SC7ThZkdEj7QcH453q0DOtZ8y6797B3BN72c7FRb0TTv29tRvvBJqo7Bj2FuF0e/ezI+xqR+4B
FWA6omdWRIm921U7G/fGs3diSXg21sqHsKsc3r+QQz0FA5JQqpnvlE+kqfd2gFJ0Jt5ZC8wMM/9Z
//K2yMQ9mq+2/AznWQURy1ClR+pIB8uzyTr25hYgFHQKMwTAIgQma2GeSjAYX6K3EDbhi8gjfZDW
0l3RvIa75ALFiKodxmKwu/WMUxsyGaLoOi7njpQ0NBBOwXwodit1XRVzb50My/DLqp9ggZhzDbxM
re4BvdHoJUSZSETeLEJmzHnznKyr3KGlhKbCYJyvhT0tWFTWw1xBLEMDxBmPPpxf2U4XQIFIW4S3
bxtHBU//sn6y9hJw4C0mSOhxxarf6SuL10S6E67RonbYusv3wae3D7O5+SG2a5059X6QCIRZNnMj
WaETZhOkvhPAsKXHmfAVi8e2Jn17RmBzv0Xm6y+yAyzpK3t0WHCCbRiws+fCK3V+5Ljuh3YASCDf
w0Iq3RE9i12/WSI6PQTG+9JlWpgT3Hry2qPeb8ZtPK9W1czDALQq9iTjvaUX+Txcwdeab5R+/I25
TQ+Juqie/ad8WFTvvHKSZ2NQfxMeuLtLkq38OTfM6O64ESMkczD158h3LOsYdnYjrWXaaDVlTZ4S
77StXMRgo5uLfg2snKA0R1qNiDSutVOj3DXtHGL+hwsDoZ9XM13cuuLc2LdfhLW41L5kakGr9KlC
MDhrH4XnkTtN1gaHsTuTtCT6TYCTHuJtnG5dx+Lsbxc731HfVOvY3CFMzHoQKMvq3V0rwswCWvYQ
ag5pVNUjYXr4F2sXA42dcPO2GBQHgoBoPzvdndbsdPBc2Ph2xlfG2A5sDXrKnp68dmxY7oXTwH4j
mGlP5bFDJv+WorlcCDg97oWlh6QGZa2BMpnUJaBI7FfylekktVOOd4yw6j7J11I690XYC3TX7GYL
sMPEigQj4IH/3wAYhNugXQwPfbsFtzhpK0Ex4JkkgcJfKnjAtQ1n9kA/slMIs0dd3df1vIIQTDZo
Q8iTnX+WD7V1qkPHZRv6EiZr6cgEhfxJDh4pCqYP1V1wl+Kp3JBu4J2ay5RGRONFY47CODQHs8zG
JX8XjZnPov+k3fUKPhVyJRYoA3SgZeQKEb5KSKSNCik4eK/mi7xnkog/w2P7YlC7c+B3v2S7Yu1v
mm39rD7kMKrpCKMpPSlEFBOIggfKHx0/meeLwnCslzpZmSiKkm2mQPO7S405FkB/Zrp33njKPvKX
3Me5AWvTDky25p+etsDukX7h7UrUT7xlwxXvIjasWLdRySEcnATfuV0vjbsSePKGMuk5XQXNtjrR
7XQvgmCP+/Er2+mn7BqSseaYZ4/t1yZ9woM6U+pZjzdvn2vznIeFdQQIGC8rT4nBdiQfs0SBMosf
2cfV6auH/Z7SKOkjs+bCdWIOxTzA8gURHFOYbT7QcXPzi9YehfvkhFOmV22243SvQ6Sib4g9x08W
tgJjxNZjK0Hc2Va8oFs5EZTYbwSF2BfbPZhOhWCauuI4047aHh19+DQs4c+rbwx8YdPGG/atGH4A
Zs/SF4Jiys9mB7yFV4blCVUdgvwncoGFjeuwb5nDOdwqJEQvYfgszXWwN3c5XjCTXfDM2Pt37By8
F96ZeNvCBcICo65q0c5PQIbzcDn5bSMU7IvSOrtYYxht2kY7GMSibamrU6dQHRcHX76MeCNAUZ9o
/3ovEhMWO6pwjrEk3UbmKn5yARhlH8/CS96/iNmxjeckptQzkg/cJTuoYIVEASE127O+PPdqsTIf
iHJwPbb1dUrbbcadsz54GKyqEdt4DjRrYHz75Nw/knzWvljElm3AelNl/xg0WztjaKE7Kanz8b6k
5bcsLqLDY3QfXCRFsAerrc/GTwbYTXq740NDY0Mwb5fqJjmCaANKy/y5idfxLnttTdvbxmfvQLIp
/Obi0iDY+aQQ8KC+0Z/hIMqG1Vxgk7F2KJY9G6ZauAnu0wcuW7oXX8SjcqaYwcfijuKM8IzXp0WR
jJx9m815uMI2fqF2x0Eh/qzcLQKSqct+9ohWJa55g6KqPpgXDLtv4VfphLT01vlCfXd3JmZNlzMf
e2Q721sPeBmp6+W7bpOAGplXC/8jCelhcR5yahuVzLXchAvWKMZLc6VUwHrdXCl91AUUvRmHhrl3
pz4Iz8lSfBeHJYleFa/qfcR8iPCTW16/QrxR38svVq2umNfjLIMnuSaIQFm47+62unjlNkTMu5Z3
wtzYEElS+PMCAKm5FpfFs6UzE/GGcrO/kNALmg2wlsUHrcTc7ZfayjqWx/oRMefFBEaO/xHhJ+8q
itDlsPNf2VWHX8x+UjzXg3n8NlDg8+zPFsw3q4K6QJ/NKl9fmqOv7OIP7crofAhe3VXiWO68D+bW
lgh4/IUf9BYQXVjjk08Bc2EoSOFt9UXYiQ5gRGVhDXYwZ/bXt7RO5v6eYdUDX1pXGx8L/L10miab
SSTGGc5YS/f5dIg16TCsqOd5h+FRul4Libb8nLIPTVs85yyMxUuMln3WL9UDA4eH5B/lrf+J/dV8
iDM7+ArP7TuLgHCSlulzeh4SEKwz/eiu+rVxYo7ipTA+6LrtlB2QdIzCzxHohng2nvjH+ufamxPO
qRJEp7BLm/lrdsTuJ8pxjutob8NPUgMTdkYqykmbrBbY7Q/M8tC2sFvsQzww5+yQvSJHt3ZTfVOg
67NwH7yTz/tku5f4kzHcXtlCDxv0mOIxuGM6kplysJwBKJpVl+qiPVcXpkf/QdxiJLgvlt2Fs6u6
T3fk+W3X0ZGUl2vJ20a6dpmRtzdNltoze+vH9qVz6MZc8kcEasIc9ny2adlKL4crB3aXhAfCwOcy
kfdLkZYfzb4na8NoeiuPhUBZZhYhCkvn3dm8Dv3WmrcH973rL8SPCMlKE1eZytnSRtXvGIeI0j+v
DQ4fDnGdjeVbfJ5eoP5QdNv8i2At2RnVJbFdfbMUCwcIGoqPlbYdDvkdsyCaQ2szcLFk3D5om37F
HRB3yqKiIfiIx9i3I+pB6VNPLDR1IRZKmluHafuMl/AtZVvmL/qF+FGY5GUsmMAvAhP5JFywiW3c
56/VFTuFzMFTOgqPwYSgJdOQ7r66MhBBd1bsgjBt3M2fX0W9Di47ygnaHMVwbpS80oj3MTS9eBHZ
pfQ1O3CYHcmkW7yyvhhtgz+/D6VqloBJY6hY0baSWnMBGhIFUMTBLggxTBHPfRVioNdGrfG99QoC
lKil/NIzI3j31M6KEHdJwN4LlTIK0a65j8SwWMUp1+PnLVbngZehm36EyG5mDZ0NPN6jggwOgJvU
s13qs//3ozfLPegqfQUNM970HZkgYFtxcJUAHa1P6zOrrHZnCY3ZEA2bUYRFn7BIcoGTyp8f+vgY
G4K3orlAEROBcb6oS0JRYt+8ILIsHR8s6qR7xIJI4VnFe4qSgxLtMH6IWngWonuPikWXExDhRhLW
55JERvlDjqCzpiGHOd08unzfTUD8LFqmBtgqZy6QkQ1ktYET0fCp5O7eJTaJLSykYqLgQl2eGMsi
/mMeRKPKDnrlhOTMkeWxPxpVE61GrBZUZmicufmTWl0GFfXq9OvA7AvUItWHEIZnC7x72VcPtTBG
zJHqLOvj107PKaEOlyEXlFWtig6V9aU0GPfR4Dm5IB8UDp5W6z6kknoyXA5HhqzZhDJzYikVh9DS
o0tzZ9HV5lPejDDyPNRAbj8+dqN8x+NgAwOiizpR/mGSyGcbbTMvxf7dlDVhY7k+jj7fcRUAzGlf
rRtcVswzcbwuDbauZPt14uAfSgHTCWaMYeUWzaoVvWAWqFMXszL2Zmz12xYSoG21FAOLhHIQPN2V
ZcnvA0XjhSkbpCYhzoAT5uIfvYyN9qV2CB8FaFIkssFYjtkuNGKzwcB+CAuf0zCAsf/4H//r//zn
/59cAwLo30AXE/GSoemWijuTD70Buuh9LJO8Z5ZOp8IZyCwwBS3rhewG6yqpbWLNV6UabnIwZCAq
hsefP/5vvsv06ZakiKTj6Lp6w3cxeq2vtcwoHRICv9xenYuVR+kgpIohTAIlt9SpdsEE/wVjI4Ed
+utrS7JiWIT9IJKQpwt7f30ALlz97/+Q/qdYQduTe4m8Do/0qhKnWKmvAqO7H3S88KOImj4p99jw
9rqFnpN2MifbTFkTebT5+RZI03f8F1KHJyDJhqyoqmVxRTdPQIo0cUAeWjquCBYhLASwEMKnnwGh
Fu78Oy+nPzkBYRi+Pd2z9lEjjBjS7TJrveGX4fBX6gLXIktoURVT1WTr9lq0wJVkIQvolRcphqqQ
BX7CChAk8OrjRXMFU/3lSSjfDUAZi4eBxUTUVf3mSUR07MY8F0pHTyn3GV3yaCgaOkl2Ws1YI97k
9htS/ZLn8NOTdFXhRC16tvbIAXCZxBvlv1IsQ9ICOcBEMnt9VeMvudES2y2Oq7J8ggi4zAeUqXXC
480bWuAF5AgORIjDFoFZH39+qN89U5n4Ciyy5kS9uhnXg0eCjBh5lWMmLIQ6eBhbL7pfXp4/g/R2
5Cgy744mwt8yDPnfg7jH6TzUllw6bamdYdMc28TYdgbF75o3JqcEa3TpEQD/xJXkFx1pC6G2x/8B
872Lj7rPiIqr/L7buaq549mvclP9tOqJWZK/xEW5HwcAGrlerMTKvRcb/ysrk3L5882S/6JnMeoU
Wddk0TIlS1KnIfKPl9HS1F7yZEC60ERQZBoZtAISfRtaLUPCMx3LIHESQyErwl+IU1nZXKYl6VNT
3qEfQRjR+0/Pkj/NqHysJuaC4kErAIF37yZm+cs78u3coag07li8DFn/8+f/uFylIpbACLhcRtas
kaDaYLiCFQ/1Qkrax4iW+uTpf+m1bahQu/QQwFGTgS0t1r9dy3dvj8LELaoo6hGG3gwBD2GJJJDw
5kQa3RMDTPl8oo0MPjWhQi5Wnsb7RH4q4BjaGJ2ffPz87L59fRVLk1URzpvOQLx5dvhN/msM9giK
5qUkU2Qm5KMah0ezCacoL0JlpzcPX1YEEGR6OK18Ck3qShNOpscmh429/3QnIMqI2H9Wh9JnbUQU
XL19Huewe2JO2VaNvX84t777Bidii42SgmnYbibKUj1hqH7+YtL3d9bUDVZjWTX/mpfQoDKAxNKp
sq3WUGLXFVyBqNaWPaiZOkRLPErWOqZwHkJ++fnTv1sXGWET8UwEuKfcrAlq76qNmrAmDBOnR6A0
0Y10U9suXEme8RhqKQWSrv7lO383a6kixCQVvg8kuxucXNQ3aTvEXemMPc8Swc2LbmYvP3+z3z7j
5psFWi3jE2XAIvLbj3pJrkPyy+T77ZjkZZAUi/eCJvftmCR7pivlmpeikJZKRwtgYBaxegYYUZrH
/g8mSA0WWtHs8cscMTXRjEc/HMe72C22QdnuWxF/qEkiWjfEdKkMKgb+4L8EOSlaFQrgVmEkE/34
6OeszcMEjPKMhzxw3ybgmOmi0vj5xk25Szf7BEUUNVMxmXssJPs3a4qq5Y0iAAtyPMTpds0ybqtx
spARQRFIxmtmVPEj7m5aDuBuPKGga5Kz9c2tdP7zpRDz9PeVGCZcZVmTJeN20il0QzSHXCmcIv0S
PJrtvkz92iDSXdWHY1/W7lYBWOEr258/9+/dCapJE2GdoZuyYv65Q/+YeC1PqscyIlF4HP25IfNO
VtzsWZa3+NGYdEv3t/3QNOL/vcIqfD9TMzDOa4p6uzu2KsIbh8HEHaaa8CNQZrOVveZl+PTzN/v2
c1RZlHjAzObq9M3/8c10znCKVRqZY1K7GV0i+DrMDIX7y17T/Hvby/f5x+fcbLYEJdYJgOdzQFLU
AuERaL455eu20CMLkDKVvuJDHGTrrAp75u38WSWSuQjPfH1qDW3TLgVr0lwpyUJBjyWRP7kM2QnZ
o59wxelg8meQDzoUbIUK4KbxqBmpVo/9PhfTFfxQYdFrIope6D6NZSKqcL2Tl+ADk12O+aGy1orK
WwK+zhI/2XUqHTqpNbIZkaEI4LN64WfjOz5zYd1xoMQz2SGPpJefN+/tFC5vRL7HgRi/GEARUnnn
HE9ptXl9jV7NfJYMlBJgH3PMTV09z9bIkKQzPsaN6fnPXaKLCFeh62i9evRy/4tAUXMeETVvG5pJ
DXMk6qbUtKu4lMPxnkNzsXKpsGYWDXACw3QSmxAPmL3/FIzj2Qvufh4p0jcLExtKQ2MyEFGGabe7
pTgeBUJHm8whRTilptKd2jg9Kp18MkvrjWpEa4tDdMTOc7GS8L6yfBVIU4fVf5cF2mZI1RPm9asm
FQvJzx9HIX6RdIVAQaUu7Yx843HwKewU+jwQvaey1QlQI2Nshilx1bviR1nhrzaiI7Y2ulSq/5S1
tE4FgKCK9Uai8EmrrcNYNyc5ouTaktESkg4uJNahLMhNwUZYq/yFMCYKrG/mfoeXMzwmsrrDS3KU
6/aEZc4rP8IhXSuK9DF40soVjAM8GCJLS/m1SaUVQUKLLOC2u4SSqKCwKTUtinJEXIFnYTZdp6x2
0bwympOvSx9//l6r76qsOqK+nVcthAoZOV8dW5tecR2NtmBTiq8VqWpuz5wmqVdFTtf4LDZxkO5H
X773NPXOi2BD+OWjMGZ73C4wd3z/0e+i59LPx13tw+RxPYKu02qvNsaHpelU883ykmFHvI9aC+9W
eo81LnvgDMqYcjFc/TJCvlkoZAtaKsUnDVWmcTOZuAnUUrkcUEeDIcu8kpBJyKUzHVw0IAZtGSTW
R4CAHUlGiZxF5LFHVU8T1FU655drmZbzmwlUkQ0V3IQFy8O6PaJQZWnbLk8yBxwI8vRNBLt8Mqol
CxO9XKNL7QbhvTgT8u61N+p3KRNP5KhqGEJNdZG1Od1EU/DWXd3/sohJf586FE5ooq6DZYeKeTu3
l95A5HSjp46HZYB6V24ilaXxgrjc27p9+ewmI3RCQ46dyoCz5QvdumlE95dFTfnmOuDbsp6ZpsZ/
t2fFeojMzh0a8LLmI0SAZIX/LxEWf7ghmDrsPuyHbRojTlSydTnRNOrJc64SCF8GcYijUX/Xkm2M
nYCyfH8P728kTEdA/oSxRFajmWyhnHXLej7qwr3SxnyXoJYhzsHWUrNx6Ta6jWUj/u8fThTORwpI
Bo3ahizf7MOqqM7jCE8VhNbmUMsWrffyFQYVcYHluejSc9wMSH+UEVhM9vrzyPt7B61Oq6lkgIQ2
LE272WdGbY67idBVRzZpN+FXIpFgOFOtWwZ6sevk5GEUEA/9/KHfjCl27eCuDYONkSLqN984r7Ks
8domdrIIySdawjyqXke9AfoR3mkuOukUj1z/moTGERX1x88f/2cL+O+3TRUVvrYsqZKua7cbM6j8
earGReyMWq3SWyTCzNRlpHfijNLqXRjrxxZzAO1tEqNTAbRFR3WiaFW7F81L2SjnZvpjM4juhgov
f96bVEyy12F4UJo9GL9NmGHRN8rfntbf0wQXzqGDTbumcfnTlPaP/U+hUbfWm4QLx3TvK7iBR/Mj
xIQPgvKX08F3A0Oh6Kdzm9gJaTcf5SMVds3aipwogmtg4PDwjFWiNXto94TkgamKauvy84P5e8PM
14OYrgA5nyab222XmgPWFMwIJRD/vJW/ZoN0BskwF3Pp8c8tj9xkocrGL+Px722lKnIkV8Rps84H
37wEWkURo3aNyBGahmyO1lHV6C7Qxd3PX0/67p5qIuUuxYQsKN+Wcdl29UHAv02WonbUW87wGS8a
BTeWyuy5EJRdpMrLUNSWJmwBtWKWLRWcVs1AfJiTAqnS4MCNxkVwfxtZ32yXuAeSyP7dlEWdE+G/
h1YvyH0aEg6GVlrZjoF/UrSeOcDd1UG9bdpnyQ0R+YQwoqTfhpo2rbS37+M09RkakDBWmpvPZgGp
LShHkWNpwCVUjH5UQGAtiEbGvJ516xqmGwmklLEmEkmqeKzSJqrixLvzMcHbXeuOM+CD+z/AW1PC
CGjyUpPOu3L7JIJYw0rgBTavPQUzSS7nOOMQheRNunSr9CFWMZH3E0HmD3SszlUM9LhJ8InFk6Pt
/IdlIBTmQuuAF/353wHiWbCTgD5hIqfUCg6u617qStuULUiGMRMnU7y39E2lIEAWC7AQvFHXQ/nW
A/cjrckBxGXNZKl4BfC8zKdjwC8DbnpJ/7qxJjnDCou3pd4OuDGE4eqrTHRDJ7y4IXo5X1vowyYp
UaMVAFFcsnOzFBIJpqkP3DkLJa/uf76Ib18uIgdoX1gyWPybiSRRCzYPXhY7eDqRVPG1xUg6m0b9
y6Htm3ojI9jSOfcyqevU+v49gnG7KWlepLHTKTSd0CaaDcgO5umqaEm2l84wD9CD82xqRTv6jbwr
3XbXmeNvF/L3TmWq0Eu0iUyKn9z9f18Icb/YiEGzOlIF96Lhx7wvV5X3GiXDVZusnFUVv5WFdpiM
8In59t+/4dwFlQVdNUWyuP798bwGROH5zGZD5H5M97tEX5aU7i+Ttfz3IZkiGDMjfQbK9/LtW9tX
USqNGTOGHtFisOD823Eeo84yjtEgQXlgzgqV2gla3bK7mlEOed5u0ZjIJRTxCMMDJwdntNjyTu27
QLUuCcwc2SVsoEceWEkInH6fhr+bbYihUDnh08T5qyxj6iW51WMboexsNkJXExOTv3IrZ6ks7wbx
11n/2/skK7DuwF6Yf3VuYm6SoVP9cob+TpAakMhR/tpQNgUJaaKsiYO3Jn5TAb90Ariqjh2pXmyC
FAHMzwPDmN6A2+mAB0WTlzhzwklu1jmrkQE8eUXkYDLGpQPo3wT8AIGygFoZoP3CJJURHkZu/ZEt
wdEyq5VoPhumek7Q1mSfvYd1JUhap2K7FLJAgpr2iXLgR2tJKNt7ba9Z7n6o5bPZU8zIGQyikr+q
dfRkKfUpybNXqxd3OaB6u0I5qZbPpaktCo/4YWyUr5SqKUFa51EqHhRoTbkVTODhzyCj2e6bibLI
ZH2Hx/ihVUDA5Ea59RsFvIW4pMM/dw0D4Kl+SQOOuQx7EcVpL4K1lHc+w8GOtADWzsufXxt6svhz
lwnehKxDBrn426qqfvvsDSqszH94+2639qVbTSWFhJWtIOQK2JIZtZuOJud8eiHKrkMf5A+OJpGp
2YdvOnc6tKRzWKavoVe+N361HkX1LATsMuuOCbsoixMsjvtRLTu2pdYsKv338E2yQI40PqIEfbjH
4eVksMiiiTNlxDrKaEH/aBlcZq5Vs1ZB9zjNxYrBH4kQ8MFL5bh1WpwEmfdQV/SzDOGXZeC7DYYk
qhwjMXiT4X27uYuNpg8DACKOUEu21KcPXu9uxHAhecVjVg6vYo5Wx42PVjb8csaRv1mCJCbDadNM
s1a53e/LEm+1in3bGV3pA1zbFdj/kyH5i8JKT2H+0kiKozjDpz4ZyzSEO/5VzIxd5iqvZluf0gKg
npnT9cunStWq6hFQyG66pN6DpcqqT34Zr39+V7+bXalpSTr7ffZjfx27W2irfUm6q9OFKNqMdF00
1HeS7lRGKWHh0UbsjKXi49BCpTmkXBw6ErsTm1Nco44wfKwz/l1sjO9hr14TU/wYYcGF5qOUDK9R
Jf5ypvr28UoSbUl6MZzpbldfVbDCoDSrzMFOdyj0rkQ09OTV+VYUg6PHZiuN+8UQeqvB1H7NFfpm
Y81nT5VnWdIs5up/L3lMeV1dqQVji/CUmcxolnp1x1uz0rK5JoQnnPUbfxQ/SLj/oE5NCp60Sjv3
oMnNCWu+HdUmMmbg04qY7n9+kt8ddrk4jjMKezBObjezbuKWKsB5nuRYZ1dwY0ti6q+hxnTp+YbN
+XQnptSWPE076J61UXvv6Zcr+OZcxZMRLcXUOWCZt9vA3FBJAUupLhVDe5qeT6dbjlcBMa+vqtWe
RDF6yhJ910fmIcBPhs4jC5VrWI0fJFUehVS9pkD2BRXXrCH98nZ+sxxLCqoaS1FZk/7qzrfwLdOR
OjRK6IZzdfapacU5JoUR3k1xNJv0t2bwd4NFIWZL1iQZScntRMTIcDO5GlOH6sCy9FDDwzOxIa/O
c90/hf7Ab/a/vM7TM75ZeenXi5qi0IFWZWuaof5xcM/Hri9Fl+IVjuXLiI6xxxtu1HsvS38rfBvf
Pe1/ftbNeLOEMApVdSqUWfCxpiD3PJQgdXHCkYLXos8AsJnIGlVl5YvFYcwzItprc2uSJ8lwnGNZ
P09E30Q1CAcf7DIf1mKmXgDVJ3TySScBtxSPq1xqCBA1xHUl5GcssT4IfaWmWAtFYmts86Y8/yEf
I9FMaD/C5ss/1VRyBoV9odaCXQnHdeVLa+LlF2nW3g3BhycbC6tKUdIZGxMPNiUXuc+cOiOmurC2
edkerAToizCsyrE6CF1xjgD4NAJWUwygcbtP2mGtNLjUiuYrDOtzSxArttRDn0IwSdzxpMV0SmSL
SKMMk/YsMEDYxD2Bw2/m2o84nmWqBfPFFa9E2TwT8eyUIMuEQRlmgLStft6KhOQoEGmWBX60P4RL
i6+yVFFJ4sZTNzqaICP0imXSo5QWk9ccaRaVxYocrHo7ekMMCzVlHdELknwyRiB4gZWqkA9vWl6w
4Q3GCUqrZRV6HcLNuoNNByiqG0ICIprooUnYJCqWChgkJvi1yybqPrJEWAnawe8NfwVZCMk4FWyb
EIarW6CzDi1llRILZAr5EYweHh1G/WimR1DncyVnP2aI/bpKWQo1qHERfuGW7CAr+rSwBxlBdTZd
c6uZ5WcbZEevTI9CVaOlcNE8qVjas/fKlC5yjG8xjbKnsF/DMrQNHdwtjYOLARzJzTF5Aym2fMfX
+Lcidy8SatUADlB8bVkL62lI9HpxtAZja+oDJlIucpoHgKSv0LeulAjuoevvuqC5ZobXz1OyOX+e
Lr99fyTDkJgcFGQrNwdWvaiKetCZkOTKnZc6M7Lf3Q85iReohNRBXzSjteUr/jIPfrdJof7B6RUx
BVqlm4/V/AGGijfgIvu/5J3XctzYmqVf5UTdowYbHhF9OmLSOyatqCPeICiJgvcbG+bp50NKVVTx
sEvdM5dzg0hHpsU2/7/Wt2j/CN0/F2lOPb/4xUj07nRks8KcO7a0Ef03z2MhDgJe7xe7fvR3Xd/h
iYIEn+PWpZpSIqcDuhnd+o1xFROLU4tfrxTeG/GZVF2Hz5gq7NuNo1/ldV71Nh0FPBxZjeK0Q//e
a86Jm88IBdj0eaSGTncM/usoRvEKEvGkNwCSPYqPHYE8UjY3qUGkluccg9ygg2UDSw4IoukhZy5y
UXAKtsEuzIqvZSjvuig8wBU/+qMCpkDalLIbHAoF1fyQoJAQA3Hed6uxdB7MDgxcynDZjXOPMNOW
RgOtNBpnp5M+PpvFtCsmAncidyl895xHOkL+r0abIsxRGPDJ9Vq4ZnxXV7eNV6JhtzAN6HJ6nr/N
EjIY/q8hXXmJ88hWKs0doA0j+KzktoG3BLmXlchToPUIF+aOXcS4YcLRW4kwplCjkiuPRSpZBQk4
BapQbe7KlZGokCoDGEcBQjgL4i2RH6QQIFCXWfWCkQowqQ6be1Bg+RFG9KFFpIG0Hqqhrzcjmn+3
kiF4Bx+HtoBDQe/RVc6h1TFRZk246AY8tip5nNIK+kY+i8TxfMYBTzBjBf/+HHxvvnRMtug+ejd+
qvM5+tN8GeutnRepKqAf0mMyPuROdhx7fZsK4mr+n57q7RZNVfCGS5CPu8iFpFjAFy6osYNJXPZS
+8XbeneV7LCvQpeCHI3t3F/fl14bVVlbDe8r3bURaXphsY6GcjOv2xMxfhIh8WI42cEN/+Jtvrfq
oUpDSYqlFvuwN0tkp0FWUGQMLwNtXwjoeY7lRcqzG/lHUfH9cv3vP9j3n9Gmkj8Hm/5btQE4NeoW
OIa7JmkwgDUPUGWeRTB+LLPmRTKHQHVa//1TXoaOt+usWR9LrRO1svtW/DO1FVR/EhR2yZBFS4uQ
Q4XGEbOlT9Co3iwm6dy3sJnIguuze897qFMojg0p0eAz5lZficdc3hIcfGwxu+IzzSUr0nja+iPS
BlsroU6QPOLm9jFF9EahK8AUN+2dynWWUzNtw6CSS9fjfOtxpZE1QG37qODorjhXjnEMX4rmbbsU
wX2TYYyTMOFy39yVufFh8OubQivGRUAlFkHzKpIRNGFfS1cG+QnUZntcx7P7vG6BJiEAJCSsXLL7
LJZw/D8lHtQJGzje33+q7/5q+c2atIJoTaNB/euvth8CstIiP9/1dfWSjY8+tJE0mPbg686GtZbd
KsHvOP2qkPneDwgeEIVMCrrWv+0MWqWNUWU4+Q5C9Usy8fX5U/s8ZvI5nzUYJCrfwv15+Ps3+97s
T+cJxbs+Hy6r659GHt1vUgTJkA9TppASXM3SR6c1T/1NaR8ST1xnZf0wr0/+/nnfG/F+et63++dk
sjJV2nqOsXnYehm/scRrz70hPjalOv/9c/nvVKhJIXYQibEtZVR4UyqXvUegB6FMO7NI7oZB9asY
2XpINdZoMkmMS/XNJsyN7tO0HfUIL7sHM4O6oeCLDoLWXdjtzgy/ZiX0I8cZrpPQvIVVOeQBgFMz
Q+Snia+hgxertYDlBfanBI3k2jCQ5Q3E7rUwBqMEcI49fZAdSJMpvWdshN0LeWoTFXvWtNiicZu0
uLVJbvt4MZc4XqIT+4Ttzj+nJW6kWmO/IcBfL9h5UTAuWetrxQMxGy2WEOrOgdiGyibjTrak6REM
iZRqXdj9JzVZPSFwbHuEtLfIvc6BE0Jy7oFfkmnCFCxhTKTL0IAhnJrDrZVFh3ndXDfmR48V8dDy
2yBSYR1Gw0crnIjBkg9J2Z2Je6jWbqodh9Re9+BnYy36pk3NuLYjeSBjVp7tJiItCvMrCb2/mGLe
O2n8OYCaxgNn61tRZ5ZVLbrLirp6xe6qND8qcBRStz7alX2k4ftRElH2i5HeeO/H66PJwA3h0ip+
+3tifxmSW8gA4WTu2QB4j+w2MFaiXdaQcOM5HUrMLbg29ndOkBBpmAfnIU6SXZjk901HW7MyaPvm
pHYYybciqP6F3p5wKzXNaIn0CIsXXkIHUB1s1jpTWICFDQ3i78+Ld5wCFh4LdB4Gww21yjfnRaiN
GZrKDOZRkG/QT+Fw16l4D404WznvivytahFj6tNG+OupFhG25/sIs8eSCnmIEVHz5VZ1jMKyuCdV
D/0WVqctqQU4ceG3E+mRPSpzEzgm8PgK4qXUCKDI9DkaWif3NVbR7u/f1KW+9GZOZLVvi3kx5VH+
mX8xP41ovjN6uTTMbDcYybqmqA5KzXuQJVEWjTFshB9UqzIHHZ4b4iGCr8AevsDeG5INIot0G6ds
A6BWepH3i3HoPSEGom1aR/Mqwf23wmw42FMVKAbbyotOXZw9a1l9G5UYo20LI7Ik46SB493awwPw
x+tokFc2ra+FCth5ytZ97Dd5VLzIlC8KSj0yt/xlJK3A7fkXXeEdCa1B7WNp337xmervjKBoI5AK
IHCjsfO2q6knQehQNsrRZzcEKaX4/bqRYSPQDyQ/oxHh0x2mMt730cHvQQ+USTpd+Trshj76qo+1
cU0Dje52BjHIDOZ8zq5G9SbG53DidBmzz+RDFuu+kNfQUeGekKzoV9Q4CoezxY6VtkrgqpLbyck2
Qh23vfiOwQpAZVG6uyz1LdJ2C/ZSnnkoDRJyzIi68Nz5gpsSHQCoAenLKFAoNXNNgxd8incf29qM
0Br62lqvK5Snmnnn2fHHAhnSwuwssegr1kqe5p1S/4vbMwQ7Sfc1tPVVYLOaKdQOIduqdp4glr6E
QXgYQthPYWKvQrO8necT5X4gBvNpXhTKzPzYNs2D6LqvBr0++uYfVWwIuv/8Y1OXDxFr/r5Xe7+S
NMijI9R6tQrj/ttVoJtnn9kgtJJ0S7UQS3pTE5niu7fEIbN9hAjIEKtgflVyN2Uzd3TUn4py/PKL
38J7PwUEaaaOaIVN7duu2kgzIWulme+GpMzAQpoL8L53edgOW/ZzfD6xf6ssjRDPefzCZ5Pm4hfK
kncWLRgEPXTm9jyjvy3wEndd1/m8QPNLvr4+qx4dF8Sw8ms+G+SkO3+s1xM+0kUMa/lXZ/E7oz+l
Eno6lHFZIb6tvhf02Ls+j4td2hEiWRXJziphmLmA7ldmjb2qxIx08ux7m3NgkwcR8NB2F1Qluc+R
9LZGkZyDrjb25jhHACofCCG5XLq9V90QXEHLXBGY9BB7BIeyttiyqmFN2DTfZ7H/9ReTZ3sxfX4p
K4JXw0i+ufqf25fy/Jy/tP8x/9Wfj/rr3/zn6v5/P/wDB9c/ru43D28f+Zc/5N//ePrVs3z+y5V1
gXBmvO1emvHupe0y+YcbdX7kf/fOf7xc/svDWL3887fnr3zG4IbxNX+Rv/24a/8Vn6YjZi/Zn37X
+Rl+3D2/2X/+dnwu2uf2nT95eW7lP39D4P47envEepSlZoXivB3vXy53sSX4HdkiLarZV8Wuy/zt
H0XZyOifv1n672ivdd1lQqUYac+Kzrbs5rtM53c2oR4aDYb/Sy/+tz/e/s33qev7FxO+lD+u/6Po
8psyLuTsO6Vbxxz20xxHa2PusNJhoVpAh/vtxF0H0ssSIi+OIoASRFUUQXynn4i+BpjkTctQJ5QM
Sv1WANlUx7jDVm61A0RH1OrVoXO9SKynGA+WE2f7y21Yi+vD5ZKKu/rwerUk41LJxt5d7iyCJ6Ii
qn0/TsWBdM0CyzuXzPlS03XmntyX15tf77vclk0jRKzXu8Emp9vKTI8NctppGXl1v4ktcsvJsSIE
5JPKS7HJfOY/7K8ThbtDqsNPNJ0GrX5LfiRqE3jthaHiCR8u2UxOXe0akg9IsdcfinAY6HpoK1IG
omNmxKgaHeebkl29dYWKrFOT48XsGiAquc1MNh/awCWr1cs+CiCqi9EcwEjofN77iqSay2dEJ1ST
nrYV7MgOBoGuB56vOry5OlTmExEpOkHVA9gp8DYsh+EmTB24LkceBHr5yhHttq6K4XA5ZLZVLMgh
9haWJbEc0ahDw+ovEyMBajIftElAkLtctPWu2mW855KhdxWAx6V298fLuLyWaX59l0uXA69Dblq9
v/UrpzzU9Bl+OlxukyX5a30mdwWRuLsaxQZ86fKQ2LjcygzYHpntGVp9zURF6nlzvojmtofLQTfp
z5eo5AfMOKhDq3A9yUzDsBHdD348HMrBjg+TvolFMxyc2K0PqCjGPlKHIIibhVFXArCHSdDsRHnf
slW69fz2pCc9Upnc3PSuWe6G61BT/sGvodmYgoiJokMwaJZBiUUcXU1KBuUcNEy8sQtN3dcP1hz1
VNL4XhdBbB16YXfLqhafsW+cEs8sDkGpfhyMLtd3JBAuLzfRwvQ2XhfBQcuAXIUznP5yCOI/LpWj
rfYiu4PE/NEd58wqzqp4ilC51BTD9ubMXwS/Q0rbrnD5ZfpJB762bBeJQ7joqHXtoa98ajA0p1aa
bkJe8Yhek4b/zWdzsEziMMNaMpGK8P3RVU43ZXF5pNW+DO0nGIAxJcudSmhW0mi7JSHE2lDt19dC
GV+01hz5icJrQyABBzGR/aF2yMomLmpcVVVBkOacXEXTFvja/HGweuZcYhYrv38ydiqqjV5VgJJ5
26/vvegFn0dA70UGjQZ1Q6AJ1moGgflwuXQ5N+2893+cpoFN0lBXgGwmisxU/t6Kta+NIi9Py09O
OwULQ3r+sicaHpWID+ajRjsWjHpB5prol5kGtCxS1HycDkJN0FUPzkAUHkVo5+A26kOmwfdOO5/w
U6JF0jTeNeWwGYyADY7sdYQowXRwsm2r187eKIrqMLmq4vercMcZYWksPdjS84/cWPYD+CYPKQQv
IGjWwbxHJiO6WdXK7neuDvpP9Hg4LDxuWcFIIeerVT6I9ZiHz7kxSGIFKnkwGjDA2hB+xlhQLzDF
TKTDOgRvAwLDEuuw2o8BEKnW3sps2Ao+v4M5H2LYCt8vXW7zeqHWqZN8uZz9Xo0zqa5TRoOpDPO1
ciDegSGJWJdi4YjnYIDaFM1aFyDtvAYk3veXlGbDrgbPehmDLje5CJUWliYwL2bPohv6A0qjHsxl
hih5kVoJyWIFEvadW8+hvAVf5+W38P2iVRNizup/54ucCSEtn3zivtYpIWJImm9GwikAZUwQD4FU
A81kB0RnFFh0Eip6H4wQht6NhzQUpKd4N76ojPXlo5wJP6w1jz1ZSovRDj84xu2EASIuwQFJVn8r
PWsgUvw55hWRfhwsByvsPO55EZz1IEfQ7jYs1XRRaeSw9LdaDNY1AnhpVaR5l2zZq7iz6H8C1WBJ
gA25KdOVPsWA+geiYu2kOWkGlBqS8JDP6U13uFwyKV8vXU3u8o7yjFXydSBJaA6RzjB9uRoY3dda
L7t1FKHPpeMAlpTcT1qH5suYmgKjUp4de4AAx2qDP6A8AG6pD7Q5aqT488XLwX29ZLTJOiBrlrAz
0pIHR/p0aWJi0CzsgWFmlXs8w/lx0rP8iCIxP3YQU9alhqEjl3a/dgoZgk9nmBnqLqFfif06nAcU
GUQJKb3Lycz9g64zwrLDcTZWmt8VbQfbF+9e7Xm3BSbgZsILlpdSHsykLfcuwir24cwFl9tGh0g5
PwP4mveM863njlv8GHu30IeDXaOaW0rO+G3gV9dFRqJD7GRXSNZgp/TDdOhoPNH2hVUcWDDrWuTR
gWmHay8Ve7w6eCCtcFvzKMiThjqi6V2QP5n61F6GKtg4YOn15eX7yRvUjpdLl0PEQmhrusPB8pc5
Dm7kqd3dMM4jsXWWsQp3XW0BypHSBEGH5LnmFLgcCrTpG4LFHzsrLQ+kARaHbF7sXA7FfMmr8mQ/
+1dcUB3p4vsdvsOwsJR59tIM/TUduP5kALeBHgTByTBwuTfiLil7CKyuejaIh23o6rNDVR/jEGsF
Jsut2VOQ6zV2GfoIs9oSa2900RT6Yit6bOft6JLbBUZu6B8zO2I37iC3TCESpxlhox0sWo3mVQX7
h/QhTmmN8QUbxa6x64+5ch7SYICRRebk1ovGz3ZWrVvQTD0n42Ia4yuJHwQnIQ440ja2WRU3Szv2
iSGMT7InFNkxZzW/+a01nHOJymffBcZ6UCDspIinx8YPCRK01MackoABun50FIynOHt05ZCfCV/N
TeK/ijjDgJ1E5iKf3HOb6ic9LhVY4ejJLWW9mBJ/bbJ+WqsppbhY5LvEndTKGSBZsWLcZbUJ1NoF
JAkjaFW25TwPPFckciy1ikBLWUKrl7gad0MqjZs6cj7kxXjgmSEjVddB3FNfkPPs4zO1UCdYFMGg
L6nTQ/IP0o7apkIQMGsXByt/iA0/XVVxP20Ar4jHljnJU/o3x8qnhZ9pX6RuOhuVQS5sEnLVJ8o0
U8Dqb3C+CsLNF7EvH4RA7Co7OpZhBXyEDOtVMrHI8IfJWWMvW5elpI7bctKJ8DhU+yCZkckhnstY
z5+G1vzXOPYC104eLSvCXAZIXQ5hVMdxeKrtMjoaNpG3Y9wzphGIbrvutdGaxd7qRz5eP3j2KO5b
EouD6yYkjOakpZk3BEEkd2kMrJ7yWbVB+LI3vTGjfqYTZgq92SF+oBqSq8EBJBmwcIBuB9dxlOEH
o65bAIMTQWAFmGTpJXtm1U1hKYLiCsfcZGB8osmNt+TVfFLER8RxwpSXUJ52G6LMXZv+bKRnK0tT
T14nrY0f6Y+9TbxO4tz1dsUeuPRgweWw9GzgchGRGu2VYyDjtExy7F2cE1cdkdFFp1YuLhM4vR4x
G5P/KfP6K83nlaqHLrwlXfEYOZJ4UB0CRhM15EOM0QfLI0y7avXdxCZ0EcfljTQFTmKSWxcWsbhL
OtBQmeP2CXHIHD9JbGeztvHW8RN1PzgTdcVqolVvZyxJ2ypaVQSzmL1J2rahCHcipMsdsYs3QKkG
2/9KngQDoQUP3SrddOuoQN9q+uCsStjogUOSbulzFndQ03Pk2lpKWg55Udtqbk13PiR8YZOJS5te
D9xxFYXBTdiT3Qdpvc/VfZnbXzWt2laCN6633oa8bMLoyo/hUHwOI9TEU+91y3rS/EXHF7Mw3Ohz
6cLQcVX3CW1r9llI51nVUCbYLm880f2r8SFxOq6dwMhJNiMZAyvhZ9FYQc4sWWj7+ZAfqtphzzTO
2zU1JEQPMG2wxbKrINhcHvB6uDzo9SrCbP6ynJeWlxvf3P1/eVseN1e+ViHGxWOMO49wU3Y15jzj
imGGJl2uXw7xfM/r1d5M/7jbYc24oQEBn7hoyHBgsXe5JB292od6uGhS50rL2TNcbr4c8vlRrw99
ve1yyXFaVm//5d2v/wZz3Y8nG+9TxWfz+o90zQ73CB1gHPCqXh/40xO8/h9FBiDLRcsBcXR5aZe7
wGypbZDJ/ZRgHZ2q+mMyz3HxvIzviMdcpQ3Cq+yy277ceDm8Pub1tnKcd/ev1988xlXADQtNfsqw
Vf30sDf/L71sGN78bTS/pNfbiKJPJuqK89bi3VfW+SbhpR4czp/+3Qza2aTITiqLwuy67N0b4YX9
hr5HfVAt5Y/XA72xH1druH6LPgD8HF/WWqqayyiv93+//v59YPF+/JfL49Guk7Y0yx9cImVYk/Pq
HH0RK70Uy8tWOCuStL++XJwsl03FAPNxaCVrwykoD5dLr4eY+vdPt+m1IpvEbXavj7hcKrTZ5t3C
9k3/+geXv3/vNs6YGFLxn49+fQztn9uqwhysa6Y4RLni0BQvtCXHdVdp3ndt2o8i4V9qX39WH/+/
qFHC8Jkpav91jfIq/hLF4XPxc5Xyxx/9qFJ6xu/0YSjCsxCZTYxzvfFHldLXf8erJCBkARKgXOlQ
wPyjSun9jiybsrVD1xT36dw++1GltMTvjj/7Nb1ZiESzx/4fVSnnJ/m5SGlQnqREjvqHMrmFEHuu
o//UiKsHbZB11oqjFoh72dTlVTCR0lcS2lb2/ueBfdpB78iRcDOp43OJp+umHqMjMe7ny7VOlN4h
z/xb0pEs5DP5v3Am9MfLNXvIxEITUb4RVfjFyvWXwmhvS02DF1EQXjIJQh1Saj4Ho0fCOEb5MUwd
G3NcST5Fzpp6tHOxM+uinhUBn7CkO0fXUXdt04bXNLnMD0FCnIg26O0Bn99Aqzy/5rO+aaU23IFw
jDeOM9dy2PWxI+vy4CiTYWdHRnttGdI5M5vnRhjeUnFStKwgKMZ2C2Z86qNnR9a7HB0CjgZFOvgg
ivs6ZTU2Bp6xjofC2ssoCBa+a1q3VHXipRs4NyowtPs8sZ9NHLy3g7Iasnw0XnT9xSnD/t7NCcGb
EhLPEkJQy9oYn0Jdh4hJ0hfqQFstrJwYCcsYjtJAcJVRA8CioEPWgB8f1p5/8rqBEmWEEjNQ2oQ0
M2NzCC7hTBLUDGKeKXsiiU6epa4ry142hRz3QmrqXHYDHauweGHj6Z46ijj33uQsO8Mot0ql7qJN
E/26JO+ZxhXDYKxS0NzUKU4OGiVHj4KtYRHbQ0kUfDpBo6k7K/TluCOS0zv1LWTzyLSXna28DcHV
wTmBMqqFzU1sfCsmQcKCn1g2RlezXfLu9roXOjfOxNcS2eGt1+vpVe6quynQ3Tu7l9vRMeTZqsOB
yCbieLXexgBGmKqyk+QqktpTNk70rKVfH4ORtXlWP4aIo45CTVSq9equr30QM2xRALanHuoHQjCM
wTX2ypsJfxCwvYSdhzXqAtoKo2+vEo+ABubI0bzuRPVLZCS9h7+ecNbMe5tVEABJUdy9OeG8lqy2
oJmaY++42loFpUNhT51MppwF4vWrFlLf3jbje0nvfl8QwUsKGKg8ixAEAfDyF+o0/PnzM/7UpzBo
zek04i1Ymp4Dne+N/k+LM7PSSP06+mHU77M0TzZsGKiYVf1dl+bWXld4JBFQpESCOU+50DX02URH
KsJWfHPmo9TOMqjFmlRU76bO0KDEeRA+9VZ/IhFxkVt5/8nle1u0ZhI++F8qPNVsIfzxqLoE7ZkN
Y9ESKd0QzH/rpLVRuiiNhgZ/UZbRlZM5q7r0x43s+MPQqei3+hQgQ6Pt92Zlg2B2ybaSdjddu2Ny
pTq69+Po7mulvFVRXYvMco6RMmNKbRK6NGaKs6XvpRnknzU12SsdSs3W0aKrxpqSh7CbCRCRe4RP
6wHpUHKdpgKCqHCuUk2EpDXooDkqIgG6KpJXWJfvCcl+6v1wvPMac203+mNqJNappI7jEPp7MzXB
NgrIwbET8kZ9X60k1ZEHAlXLtFhayaDvRdjfDVTCdxEKHMp3mQULmXRJ+s471X/LA1Nu66T7IBqH
kzuehSwm1FEgQeexINO0c/E4hGFycpJ5N55/ynMZruO+sNdW5suVJI8Y9yQ7wGICatx1H11nILl9
jtZOgKiTCZvtNSS6i4vqlkbISstbIkum/Gi1sEu8sKS0lJrqtnC7dQthh5dU7hAhU7tIx3WSzGkW
dT+cgOQYa3o0uNu7uqMWIBaGUF9dvy+XcVKCQYmmpRChtUb3TAiN5p4IMS2POMx2ntuCxU89OD82
md82P5BONhg+SUTRHPKy2WI7WyvqwL7LSVvaWtoDkOKfJvM50tjaDlkef46qU0WEuagx2Uia3Wx4
R7881pafI5QyguWIEzrzK38tcT0QkWZZR2MaH3hP15Mb3Ft0fdeJFSsCL51zNtV457tBnDMrnvMR
5mgKT9/JiBCIxLfijRE08VYYj6oeSZfi7IBdF7gbF3ij08hkaZS+PEa6vis9oujtwL2NnATQKRuY
Bfoecl4C3yM/J75uhE8UuvehtvkNIDMnBMAMnsGpxtsQ60JTiYjiUowGLLjXOi0gYNOtr1BjIOIm
4NKm5sLWmdS40t+SaE1ohNmIZdd5igJVTVRC+9BKMdx5AM9d4guXaCnHq5HyTUFI416z8GAOlU2M
vLCup25TicnctyatCvRwSEh4n2kcPGB9eyxtjCWaWWxBYsTrOeH+RPxDJYaloDNwA5WgXY5pca6S
RlsFUETXQRE/oiIxl8qpOB0idPJJMg5rl/BesGUKhVVDrVUKfx1hv6LqHhdby2At4FUU6zzYsMiw
Sb5ilqqHxr4PCaPc1VqrEXZ/y5qkXRdsjFeYdImHQDO+xgH4IVTjZ6uCuW2Z4U1C93Eha506B53w
Icb3UlvZk6+R/3MZeeqpeYp0xIEq0gwQZc2jKvwPbUdzRJB9vR0KACD9/DmUjX3UE21YpSUC32zC
3Rc8uPMmHNaDLW6kzs5dE4O7CDsqbYMJUMF35BoKN0YHPT6VEeXvKNPsbV9ZX6o4s87mlxwAN2sG
wsdotlq2+NZjm2FgDKDmArhuY2ftzydjEQQ3kQOQsUjwOak+3hJhubyMcRVB3YvGYpHRuuapGpQ8
jjLeZfNmJRc2rea+eUJPmey0fIkVPN42xJCCe6Io5hH1MNWFt0iUsSUhHULgaBOONp+5hkVZznCm
ddUTIQ8Ca2Pnd3ZAPnGno8GcBvss+wJk73xG5uzwQC+WZ9el79KyoGpa9j6qQZE4ldWtaqiJW1Nz
qsZqXGBxqddMHA6tJfmSG2hN866jUdZpu8CozkEjaD7ooX/jgU1dViFFQQvy3QLb9WmkBM5ro5iX
mwcHsU88oiEC5pjeYSU+WtXYHjM6vWUZR3vpVzQGZrl5rVH7Eg7RIvgSdkUF8Dub3FNNvlwdGyTS
aqRqhIVxFYyJtWin6EejOqV2lnuTjummtzdj537re84/gCHTCnCHDkDcfHEYjXfp4NVr0PKgbn2A
i6BSpxWrEnJbApsKdejN+a3hVyxjxS2SPArEZflJDwB3N2Z3S9FJHgsGk3OT2QYigQl0agWRgN3D
PoPasZe6vRCt9IHhSGp9PWXe4pzqMRkRxHeYeXZoM6TbwPjKo8QIuAEY96xN3Yg5zIRyMLnhjRv6
V2j9WJBlTntSRDiOKfvayrguooGqVWt4q1GnrFV3FnBe3CbLIh/LdSkI3tWj+gotEtKusH+mJmjQ
i+AkVHLmVIXWeITRfHIY0zYeEFREcWm/1NVIVlIg21XuRUwQFhWt2nR5bxono6VREnabJoMIVyPf
CQYokQl9oTIms2e+1pM1vrTcKt4y1RC0wRR7nxnRzp4mgjNsFW8xFixUHkJLbgJ6RYqxXGChTDoj
uA1JJdH1Le3x4GMOmnNJ1y/fSEz5SEd6KoUGRRbbe87cKlujk+/Wzci2RLXkjBSh9WFsnqrAl+ty
HmDjeajtwqRaO5ONEphTaS+68V9mPkUnwyOO1arEpm8NkseTlsQ22jq7qAFBGkV3UnovKC3LY2po
4qFlp975rJoylrSsW5qvAh4PwnBxrkzxwMtJdkUagzzQ5Y1y7L2ZRnyDVHq3IY71thKA0C2JmG4I
5Lav22ml5q897o34PPXDY9p31YqhSI/7dZjbPsnO2r4c62uKs99ioAikDOJq5Ldq0UW7HaLorNqU
yWASX0LsLnbqYXeLjLXGScZJuOKF4qCeP9yRImLmFtodU5fljOJcNPqNzrC7s6aWqvFAZloTZe7e
9vNPLnzq48xCmKK6uKuQt0Nd7IDG5V3NuhM9q+0Pd7FuECifMFiYGZLlVEMd6IUNFb7Q/NC6xtqH
NxD7pbzJB5RXClXbJirr4ng5dIX+tUwSHq5FbMBgxh0juQpT8p+SzreZ/V1jaUxqD3axWWo4cBmH
eSdEXg7UvFsC26Vjk9102UA2sTvdFZibYnJX0d1Y+yqeUxenqVvFrAZXehG0i7ExrXUQ5cMumiik
JZ4R7tCFXmdNVGyqnvaHWyGwNKjPExTjoAGk9xQEjr/UkCjy0FRRtYqsfewi7BgMufDjrvp0+VXm
dAFvVB+dUt2+9qu6uonqkACxwa42hj18jtghLRPCqDdloxub3mflXVljtanc+qPB7g5heEIvrbVp
vNJUXarCsZ55Zbw8WfUrTCL2qnPSfJuokWyYbIw2k9kf3Hnolxii12FHTFVhpHusSQ7b0GoF/ihg
3jLLY1mY08otKrlFSjf/0qedr+WfA91vyT9YdFg5zo23H/W0XpspS/NWOXemFidrT8uOoeZ/GToD
JUgTv1hx+ZktrkUGMLFdwmDfoDzSQCpsUEOTZKs+7R0aD2b61E/JMhttD0W87jLJcSpzu4MrcyxX
TtCJRWHSsKvtDkk8Wj6lxEl1xmcBn1ILaTOao2FQE5so8BU9qTmxb2IrDeoVwiMPDQdrK9uLYhAW
DqmAysjWdUTmhkUQodX7JCQCyTzZTx4jG5np4s6kEEHSA9SZoAg3euntM/w7j3YZkzZU4BaZGte8
Hoani3fmlohkb0ezZNqWg3H2ad3ZhCoLzWoWo8hrctBZfjBXmIcvrhj0c6ZCAK4+fM+CNpNpELIT
6yyusQl8Iqeiuad5dg9icNt1dXYKx949mXxYeBxKAzteOKsCCJd2w0QQ7mh941uJkTWlYpXPIs2w
2VuT6Gl0Q2A1WjrHdpTfdnXyGMSlszQUlsjEmc8C35koMjAA+Hn9OUhb82R3I/QUyz2KNBnPRBQW
hXeV9RnWa5pAO73R2hMOtKuyC1Jsc+4zmQjurR0Y+babJJtEw9av8IipDYH2GS3JG0lXB5FEE63t
mtPbzGPrkVXuPdlKyjWa/VDIM2uAFBUntsS4vR5B2m4iOx1vdAo5woVZSTuUELgiEUt+m+z/sys7
b6ojHat0lfvD0a4t+4oYB5S682quMAIi6ZLwCl2XvrEddg5aQ/FAsnZf57oZb92x9U86IZo9thvk
sxxoBTYznC2IhL5uEmNadzSiPLfUyUVgU5v8H8rObLdtZAvXT0SAxeJ4K1KzZCseMviGSNpJcZ7n
pz8f1cA53c5GBwcbMJw0dixLZHGtfzTG99TgThoHfoTBbDVZkfY0kgN7Hpt2WNWw5TWuVuBr8TJm
BcAbEoV9Fgpx1Mp5ODcl3FLoppQRTXZ0jkktOd+/qwX5MkMMHW52dlCVNDdHLlXgTGjuQQrxGMd6
8gQ+WTxafc6GxkHgq6REk8HfBc7Uf5dhkt64V9LbpCOdkT3LI8aHnaOM6rFOx/ASGh2ug0FMzKLY
C86M+um5oNmAsi5awIS+hKcmE6iCjK6lZdZN/lrsxKQusMifAEDFAWJfbI2OBrpyJBs5J6O1CL9h
sc3X2FXurML2ArNP3FNvsUYMTj2RwmNoL2NKEi7l2qvgn7bOvMarCjCVeWW4rat4fhT50mwV3lJ/
WOr8nII9KDmlT1pJYVUmUwLEPXLaCk+c3cjIH8cV9NIm+TBgm0eObyv6+lT8At9mnYqO16LFevTC
Kb1c5lK9o9mMnWe9dpzniGgkRvnCPkaz1fiN0xl7HuMJ2u7Ujw05nPUyY1NpOBvnJADWpSt3IVo4
tqwBzGwo9whbjFvvhs8DG/uODKvkkEW95s9TqR0JNTzef+lEpruS1geoS+Mq3UZc79dKJwTuv/zT
yCx8q6q1kHYFISvDTs8LUEZghsZ7CH2/YU7ODnU4PC4UzOvFeGP7wpWXtieRTGRYjO7MvEzBMWAg
Y3CrX6P6dXGa5dKABlwbzX4ieXD0a2wNyKb1nag981LTA4nlLSov8cixhOWxA9wzePA2ebJvGL0g
XmPnXFqUpc3esbc8dR2wQIESphfHSCB63DT0p36qAuV2VPUpfiUR0yLglXxSrdu+FAwUhwYRwKFt
lgfbwVMYZeF4zZc+9E2jjh9QQrTINuR4lTqqOEhT2ORlzE3o4NZfaBbKe8DI1DRpiOFA52mrT/to
ET+L3KvO7UgjQRSzJmWD0PZoxoIi8chgpV0d2HUmMCrrqOJYv5il0e2XcXy2BsM5D6MuGSmn/nAf
QFytOS2Ketm2ncRJio4fvohjaVgKeh2OvLZLzgsDJCahWWkZf5Lm/oRc6TwWmvQ5Ub8r2VI3Cza+
NXhC7bwOqjdVhxbQY2MO0j1qFtiPntAKMSxU3ZrSqg9h8tC3afvZy+rXptKvPYlLr0V+NWz8WxZm
uIe8EOJqafFOx7Nw4JFBSeHMCVqnrXtD8Jkw77qfesejKtBZ0ou3ULPlxhIbWfXYRFZ5nur2q6zo
n3S98YoONPPDSZlHy1xOplW+hHmKVIBFsmxz9sY+/0pUzUK7MMst9OrBNbsCCzu/fruyjaVdfo/b
5WcZ0V3vtfSLEdZp2wgXZHwNlY7V22XcyUm88JPEXvZLqdn+nPXRYUHNo1pvy4dMusQ0HCt0lZdS
G2hkjOKrpYqvUUztauZ43611xctpU1tH6amg2jCMcxiFhDL0cFUiLqfi3BJ9hcaSXd2sDfCmkIs2
pzWZlRcwD6pmx0HTUh9P7jijtDqbMbV2RMZSwuvWBiGYGRtgpm17JuXXBD9HImzMvKXUX5SFP6hF
rwlCU+rb++fP6DYHobZ4vm1WX7ShK/ausbAKZUOyE3bD3Cw/zzlD2JxnDwMo6MVzXLZ7ZVyWDHph
nmNzW2WtvM4FRVQ95eWaV5gsFQCZTWqBmYi2umgm3bw8Kx+jeTumRooeA8yGSXC6tQU3utZUexqZ
uiC351+jYdfXlpOp7ckdEiCd+0FR4Rzpo3XKp4Lqrzw5gCVRBDByEDY98QCFdEnZpj6ByEIXjGCw
/SEEqKxi+WKPrDMTiVABKcgYyHuHTjPXQK4T7VkTCApucpC6NGkO8cyLoweu170BHTcKBYFcOGDS
iU9b3L7kRQ/yq4tI+KEx7aciT+m0IMzciigCzAwPV6UGuteVnTqYbfieJkPAPswzS89hVQnep1+p
pkKoAObaALZrfpqgaAGyYMkAGf7lFKK+aJnSnnvIHbucvb/BlD6sv0J7PFVTOmyXgchVVL2bJG8M
f7aL5JR/tiPQcMW7tJENo5Vpl++yiU/zbAy7XrJdFJrmoKDr8oB49oNHTNqKguoHZB8JIxYRBrUX
BXbuMv7H5j6byBx0bGAb2wTfAX/vt3kdtUFfkbGi2W/p2MpTW3LujIZTfBpIRVAVoiBqCDCwIq3W
hxz50AoFJcLEmVWTrFN+j7phfPM666Xk5FgKiKgkvMp5KD7pC82MLonxiCY81kxRfXONkZpYrxhp
bxUxzivFMGW8dBUNKcrs4vPUtzVAz2KfuE6/EpCvxaCgd+Recl07FNg9yC5+am0WbW/BMtGx5nql
EflRHHqfB899aFJEC6iROECbUTv3ZYtPdV1Ne8kZ7iRMW26y0De9VpiM8F9KfUlicm4cnaJP15xA
vDGPbkj0RJWLlPLkDQx+HF9gXCQkFQppsySrhDVGIbOSffTcziaxQgTUbS3CV8/O+sWKnWumK4o7
16ElMui7K1tt56254QaXTifcZQA16vKdEm3C63ZrZIwxVcsGGnBY3vRo8UfNM/ILHRv5pbC1z3ZJ
XFHXRMoX3qg/oGTfIX6uD10nPqWCzoVW/nK1TiIwH96kalzQDJPtqXbWnjtqd7JWOWdg0ls4msVp
Sqv6gl4PRWGlsO7Zb7qm6n1ZUrtu11P4qR3jLzz/f5R15z2nnFzwJbUTmGuzQLqYrQ9qk73Y1LZq
XTL4S1Ks8JFHHhu86aYioY3pZZBfoqX7K10jQpiKxMlICHkwm3zaT2k/br0JRaqLPYz8y5bnOMmE
ZjPXQTKV+cui5xgT3PzYaWQhdlMP/xtCsaZVab0yAh0Gp6W5cBjC7YKR9Jr0DfiMEWNZodOF7ojl
pXUZ+mmN2iaeMxxGy3FvXZK/NdVIPK1uvNTme0s+euAoR78tSX3xxjjb1UacU/QrSwrgQcHk0r3a
VhHuZFMBdqC4PAujfNVdLmePVGJOuJDe3Gn5mtV2u5XWVwI/bR6pYwVdS2qTGCeDVZwBhbK/fQ4Z
eNLbyk/ANaWhBzZuvacFlvayeOZN4bCAkdWnL2Md/grThXUQ1O3iDtNO5yj9WlTGk0rAbtKiwugy
8mDhI9L2cRW3t8EcGFGsC3eHuCax1gdh2KXI4Jlql5gSyaynpbGI3KdJoUz1aCXcLalb7QiRn7EF
RF+1blZ7Z6DoXmRZ6letXNuYnQYwjlPS65gw7SJ2dwimqm9Vn7lnL1zG4P5feWbCi+o+MGZxsTX0
0yXko18t7BMmBZaunB/7nCUt6ct9bc23sI+Go9Ii4zpkNA3b83jjPoz33Oo+tBgxma7Vv4bR91qb
O98QoXkMXUATdqKGkAivulLlBk7tMcv3RURQS9gmX6zyfY5UAtdGG0iCsI4zoo7Oqo9qnv35dJ5G
NkZSjT+xvgHCQgHiUu+3dr7Q3Gp3u2zEq73pE+wMpkOJ5dTkl3kWKZTNzMG1JAwkddM+jnkuL7r4
ZXhE2660dpow4Xtp/xJ2cfPsjl9IOLzZPVLzlmMkmGP3ryEjr6eJF3eDLbV7JvTJOwPm3OijfB/7
ontScguA7wWWWeP1XQXzg0h+TRxUQVPL74Whv9gKh7+le+kumEyVE1aFxXpWs0JUJB/NFitzFun7
OFGPidU/m8ZwxCRGolYfkiXBZW7b2nuoWoSYmsCH1bNK1BY7udZeO3Zb3st2J7QDIbsOuiJun0gX
Z/Ybun2p1bJLvLtukbd7ZyQkbPjkpEmHBCDhlQz5u9AFzcWMO1AptljGnSgIu8JF9dYhXfQh310f
uwY3fTxAH2jYzosKuzILCQH1bwj0DG4ZRheqCZLK8jb2WF/0nNCsKLK96/07pbRL2o7esbOnXg9k
RrYa+o6vo3JfRwVKYMkQSqyOFNQ+X+7f3b9oS6ufBkM7FMRMPqiCIs+pi95rKVOCFLI6eqjCkQCB
gdbf+99h9Yoexnbo9p3JcwK2NaFQzhbbsXQqGrqZwB/uX/D8qV2PHufvvwuXmZi9DobEMafkQVdu
8sDovxyVym8poeMP/+/v798JvbSZCRp74zo7PdaAU/rKTU6WXV5MAhavY1n/5EHOEVs7+FsYe/1O
K/BDo5vf8e87VDrQLSABhIM6lDTk9Kl+8jzzzZjXvG2RUmOsY4/VUMnS2FMGxlI3W+Ex/OoI2rea
SxySboTjcwo0eRniKiCQ68m2ibKbzTihORWxaQfeBxZ/I+E68jUOwdbNHuIChEyG9tvI5rWhdumV
iIxfxRh/liNVqX16Ak/uICVmlucaKKeb5b6RxDxpjXkWE9QK4SYbt+xOTplDT4/vRfHNtofvAvKv
V40ghGVviMZPMudLhuA1bqKWxEL7QoS6sWW3Y2qziZONCvXUwqOmFkYn5SGuW0DONoItzkHgWtro
NDSPXCsrQtOrfy8mQvOit178cOCL2KTMUzlOJPPVOqzNgKfGS9IHEptd3xxQ6RV9pm2MhChzD6f6
ZlpT88vp0WyEDij9bREZYZHkDC4iR1LhOp8yO4PirZoHi9Ii1taeeLlGB1szwxw62qMaPqQvu1+R
6MjqP4VA4oS6U1keZf2DdpiyKfoircpBt8J8kDA0ap0JjtdlFyfiH0TD8K0gv0yfi5Zjt97y0PCB
ji1qBvk39WzdCttDSsrDpih/ZBiXNoklS8p5iy7QqJdNnC2vwwrQOU8bZ75N3g9aiig9LvEjzCVJ
IIQ6CR+ZJbDNDtaKeTh3ssDokYjD57HkyPdlDF+Z85aNMVjPXuUE8RK/TwKr/npfEGKGjS3C0Vc5
fy1xbdIllGb7yB2fsip9KPPwE9wxIaadoW/0dKp3dhOeDRpEID5Yzkx39pHfzNu6tl5caCIKxYB4
IvxgTmT99NL3tHdgTVu1Anqy2IAdx4FV2odcyTmQYbG3KzI1Z3LStnrf4X3Nn8ehbn2tr89GMhMZ
WLQNe5f5HBmxsRF2q2+rZAACxdU1Wc0Xgmb3k0WdGs+On5ajHxjbdxQl45To0iMnPGB8tMNPxidQ
kGGQL/WT0VjkIVIx7IYQSVJzPnk4CIJYORX4L7aIQdHYXETvYpK3vgF9NMMikEXUbXWrQ3gV/3RM
wQcZ0z3uIt52piQgq0wFHUGGPCSbvWEVjy0Aj7QnvCYRVcJdqr9BSn7jfY2rR6qwuMBtLirSLhnn
Owj6XtvCWvOMKYFRqtZE8DAy1Wt8PiGSiG1Pns1kpO0x6toDO2cBy2ZBwlSA9ulg0IMxHvATkcE4
JzfKctlJU0tgqMStB4LGA8coqdOTbfNsG4zN7bArErPbEqEIb0iVAHaiErMtwqTVITEqWhITjAU0
itB47NQX1cTpdnV3pnh6MbT6eW2LAE0dbaxtv03cyhda+ql0E5MwfzzDqNe3TgytM/eayUFYwJUV
4FtkHT5Ah+KzEQv6XZvS0NHTf3R4TWJRM9qnDf6TEA+JVr3PSSn9vAK0X+x7GOZr6RHSk4OlNKJR
AYT7cy/qYtPs8tL8K1c0khArjLLpe8qJhh+hxn2HoCZrG3s3hvpbPQP5gGBgT5Kf+5HwW+cl70W3
W2hgMNzp4DgdjatQtaENEGfOuV8IsnvXedMcrQ5f1LAxFoZ43R3T/VC9NUheiGiLXN6e9nkeY7WR
BUpK7L8nK+ZDtVfHVpseWey+JEn6Q0SYASwO44IoHi8eoz2JCi/zdK5l+M3gJApQF087dzKfdOD6
yAVcNmkXNuP0a7kQyqgq46+qVJ977rqELIYNFWYM6uXylnv5T2do8RaU53Bwj6pqvuV2r4JFElgK
1kfPB9BpZABG4D3tcZ/tBm24iTaPWOPD+Eo9z488TPAhmvDmVVJewEvfUQe8qXIYj3bn/hoWj/ZP
Hrg1JsGxcfU/pPh8DIox6NNzJP8jtJA0XvJ8PuhTy1y6SVaFp7XWIp7dL5WNpwPNKBmEo5J7Q0YF
sIRhcvaHW4yTIzzhNWXRD3oHZN5M7RaxpB3tFdPRP8S+t78lcv/y+H8Ijby/uDXdgkYFWqAJIfj3
izPDJXIiuIRT0rry2Kzwl+3F3c6htg2IHjw/866e7OMV0cr8wY2c3RL7OT7aQBPMZeNCVGFL9EbX
o0Q15qc/vMAPMSD3F0i0PoUPKA2NvyMK/qHuHaLS7ltPhSeTNY/Mi4Zpooh26RJr+5oXTo7jSMR+
COOor2kkme3jTvxTGMdvGmM+Q0fXBZ+jkATTfPgMhdm3mkJ6eEJNA0mx4NfBUov15a20GTqz9cOs
KP4LS5qy/vsdWP/pf2sbXYqJ+WSIQiHNx/qgtqyV51Sog+2TXCnpFrowieO1McXL/Hv+irKJFGsd
egL/+wcb62f/4ScLwvUFVy7FG9bH7DThlklZZLkFBRXXj8i+Tt2oUZjYikOn4v085hxb7fRSLO6v
0lmawDVv833ay3sXxDD+lU9ZGszeAP5WTBIOvic6iHpTyyq/5zZDPFqHP8lT5YfEV64Y3ilCswhj
NblkPspTsUWbHaFhJtabBnxFW07jCtOUkA5BKs3hJgmDRJpxQKBnLrTIhMaSXRDgEsJMN+wOVWIy
GuVFpXDuWtchum7nQ2o0n6quorRHr7Z9g37Pkdoe3hgR+fKeY3Haj20C4QA1sckRXFwqI0IrR34h
UHSCeiIx9lDTVwZv8fLfn9TvV6dLPhNXiU6aHyTjh3ytsjBrnXfaPvXgxmRtEPeiy3pbD/3XVq5m
vgYAWDjJlwZPzu6/f/bv0lt+tiPoKlnTN5EE//sAyUJjRP3e2ieh29timdodIs1+Wzlh4Kyw6X//
tN+PK9pQCRenUc3zOLY+/DS7w6yOWtI+xYb2cyyrVzTeNKKA7qci/4U39+d//7yPUVrrxbQ2Z2Hh
Q1qMZeHDW5vWeQ3ygYsxDUNnG+O0YyTei5YEjbJfwY6VIohLYH9qF6uKCNLQwCUdli4g4EqP1o1j
HqWqnu6iUUy1iV9ItqqR4DVCa3cpB9bSKetRtaShaCC5f/gNfj9AXZvwW4c3jCR4fot/f0BFPITz
mNnmKUo0hyYK4PukbW6id0mRcjySS4T2lVAozn1eLoKqfrXXgbGtckRqfPJNRe19SDxVZhJtvJT2
lazrzwZdxC9L8Rpa9fK3G+dfgUH/fCj9j8vZI9tGUGFHpcVv545njLG+VJZxAmoA4LdgO+g+LQ4o
AI8iLEVQrEYHoHCV63+Ii7wHjH0487iSiZsCgCaq7uPz0AG85WfnxonQ39yvi2XeCBflztCkZyFh
88NmmK+iwwhrJh1c16qpbTCWb9D4/SlD92NC6Hr1YZBZE4B063806g16XMjIs0ketmvOq1U9tKya
nxvXX7Rfqle2cm445kPN0co/3NnO77e2h0uHaCKTeC+48A/X/sp1uTpxB6dK17+BCVYoRyRVS+4+
l9nTEkNBSysHAg1XCkdPcB1nCpIkst+c2DiEmSZ+NMI5UDdqPQ7yBHLvx6KpgoYsN9p4EtzXEJeP
kyluS8SIUYXmSXm0haS4QU+WRSa1Mej7jhC6TRetYfJoah9UrLYSnGWDYcTa5TWRIu1seyQ2ZF6Q
mPnTQDtSTxTLGVJiPRqsmW7KkBPsYFaoZsWsIt+ODKRfLWO61wieZaJ4S3T1ZFCbQKQ7ROEoSLkm
moMLJYhJRL+oxLD340Svtaq0i5DD/DaN8qAlqJK0PH1qNAY3htpLO2DaRo8J2dmyUSW9TvmaO7iX
wsmeO5XeetL52c4K8YfD8X88sIkgZmUlM8xggbgfZv+YlYqY7XHWQuukRtM9L6m1R2nwI4lal0Bc
/ewqZBjpjGYgESwyrdVtiqR4IQzMOupLA7kMBKtqdMVGn+09MYIToGWELKmaY19br0RxaBscCsYf
Xrj1+x2/tmoR9Ubvuyt/awpU2YBshRnwdJeJWmhMFm3+1Stl/cjz5s3VZnIQLOeaLgtduVEGJ130
t84zEz4MHqdIaHLmL86sWL+EZIyDPkvUg83kQ3ZKanRLcMXks4Kt2g6wfHszXFvMK7gGasRy4X2V
yYi8Xmi5eZYZTD6dIepE2sPtPll17P2X/IZYgYPRm4wtKU9gyHDLZzOXnyYNLiRr/iKdszwHUxbD
FHJkHmoQvIZA+J325kryHaw8lgE6LH4/pnvJO/yY06S3aXCDHcoOnZdljN/++wHwscCNQ4RMMAt3
HAcqN7Hx4TbW6zZaCEuwTpl78AB7HlqHmALkbPiLPGrbVJfPAHFQguQDlaRROMKfIkQRVEWqfZP+
4XQXH0LFDNeWvPumwELE2UbG2b8fSHXcQlw283Li4x2PToukwnG2U6k3DwSxI/v/lHYknzsVusdJ
r3bRglK9cCDe4qhsybMU0R8m3d9PfV6Si3WQkkSPp+XHk85dDDTZgIcnI4olMlN7A0YPYQjfkEYC
eMZAXufY+nwF75+PNmG+uT4YZ0kZgP+Hj+u3eX99LWiNxVpRxAN7ncr/cRPnuHOqNtRnYlkEvkDc
CceWhoYYGnAz9nxooWEgfYX3DDpbE4HT89q0saIbOiNRrM5v8Poh/5/eDGq2XZbJODkv0/L2hxf6
+9PJZqBYlxLMTSwIH6uDMxnFEwHd40lrDG+Dd1I/5kq/oI712NNS9wAAS6g2mv/HMPQOmrevS25t
L84jSoSe5IIJZXSs10g1zbEhDm7TNG5+yebxGu0mhL5PVT3l9AcbD53XVc+cEPkZxhLD0VhtDXzA
lzJtiawy02a7lN63sOh+6gvyz3KW4U7TuxydVVV4QVQgCLcSWkDvwuqoJod2cC2UhXa7lyj1zZa+
EquWE6HluUMyFikTFWahsxUBbaNM25m96+z7NltVZE5xACyQyINsb7eURRz0yTI/ck8TJLiMJ7DR
EHmj5lJ6YhXnSUIL379U3dzthrk09/cFpITQQ/0qu8uCWxJ3SGE/LjMShGGb947xKmbG+SRVr7lR
fcOADnMfZ1vN7MQRB+evRkcPMsiFir2iuarIIlq5773H+yGaABqeSRl7nuv+m14ueCO07YjS6hIL
7ak1Oow4E1oKx1RXVX2B8E/wHHjeyW7mw32TjsPm11SgYE+8gXeDJ4FfLEo8iCzmGZeHh9aky/S/
L6rfL35LsOnjN/Yskgc/LrtxgUMGNVd7ilPJttb49xm6GrcuHuCdVkMgjPP//91vCW57jO6QFM5v
HVud0o1umKLm5KZpt9NK85r1g3dOtCI7JoMdB4sr911HfNaqysox8/ytV7B62/1D4qjxYcExGdNp
A19DT11h6b/dUwXWD1E3lgk1rb3UjltcuIl4BFsAtsh+99g3zKMdhVfN7Odg9WssDleiVTre5yTV
dlEzQpWRQxLHxQ8GEYBjksMqhI6TljM7eVD5S/RJQv8FJcpsf6G00ErbbTlNxp9Oelf89utwxkvb
lvwuBkV9a4zlPw8zM4OpNBFtn6KpjmmZjcTf6Yd5m4Br3/+MZVGc7t+lBaku1Uy47xqglnQ4oTf3
b90QydMmc/NsN0vt8zSly+n+JWaKR+I+MXg2VnD/K7oEAA+BLjaKZMGTQSx6XXfdQSKEgwSpZZCm
GCgeKf9t6gUyJbHlKbYSLSfXbPq/3+ooUzQF8IxzXJ6SyCVm3G5/5d6sneJymXi+tz0VV21o+fQR
UfoQDsiWMvJqTSs9JFoFr72G5WXItUOyMJd8cgsSsPh2xiwEIXEq1i/377w2ZqHUyXeDtlkzb7g5
6ObpMMs0yXMX0lichbU6sIuSN22be8PVkdlM0XNNqJnBKYZirn7JuxyhscZTIDKWvRO9Rrmy9k6N
nQ0uAb24ZhO/0kQvd2fm3/Yr9IJY7lTvWxN+oH6Glqkys75p8XfRNadQ5nRZmREDeBNPO4lNi5CX
Uh3yMCWxBy2JAbnxlIhBvBQUJbZoWbZTmEIVEMHsi9lsiM9KYwJk+OOcu+7FyWUA9hzuKorC7uPZ
PFY3M1HEUqnU3WVmFx06jGL3VwkHfi3g3o89YRG+7hTWM7nUceClXA2sLzDzSIQCO9O6iybL/pIg
fmK5qJDcG+biNx1YE9FHtzCsyaBXurdXaIcb0wuf8fz7ac09pGu15LnUVlpAw+uq9jOvpIxnj3WC
YLZMUWDZo20f73YdHlvaRhHuttGoJN5kXYG9fcYuj1vrwDWoNlMRIV6VWrGPyIjbEFmsNp6l6JRp
/8I7e+jkKF5GM5WbtFYaHlAg+bm08gsql1XtZF2sFOWZwkex7xC57nFurVn77E9e3cI9hvYLgjFj
m6Cu2Zc5fsi0L7Fbxhr8j/oMRvSI1QoYSpgHN6MLzMjNg2LZR6O+EHwXNqc1tAnqIy1q8bXIrc9m
kX91W4WwtKdVcMYVfzT6ZqcNjkUlgcDKp8qjrWPxryJcfc1gfEE4y+xcZOZ2bMyY4hUCfIxN0jfT
jZe56Wzs8X8jlHqK7NBtnkrC3keMZE93Y+q8ynKn2nsx0HdBwoDeWox+l2LqH0ux9H6hJcXWHZFX
DVn8BSVsvR9cLqO7u5hMse5mDjBMWmzHfzXRd10t9t5rRbYfI/R9s06+YpFEJbZW1nVcBlyvC+l+
KGNeRjTilLOuid3rH7O6v2LkEZy2uo1uBHTB6UdELZGcbnHD1C+HpN3lsZsc2lq/eJZWHOSA75lW
ezR7GP7IK50jXNihfEIvwI9fmufZyJxAt/RtoqWYvcjA3yQ8eX2XmjqvPNJ6VT2TzKD8qqmJ7IzN
zJcLDGuRrfojrLfBGuWqYzlFQJAdTFV6iIbU+uidFWJbHQlkE10AS6KjSTAtWzg3RCF7bdfItA06
VCPBAIF1tY0WMMdhfhpdHvgODDWh1ij0cBacx/2c/qxSpKJo+ypy0eJVmYLhJENYefGKT2wq3QWo
N9sCQHp+7SRy55amQ1ZmqY7u0DJl2qp+Ya71S7cwPzExYVnx2mvR9eLBk1qCJ+IJ405OLlXPGdO2
SxYMnQegYk7jmd8/ouDN8GPdnW6JVVC36kLpFliuhtGpd5YZuTdNteKx4mYiWZKIcsSYpxgf/Arg
jqeh1khaxU+sIMl6/WtZTWByxfiSGpQcjJjpg65SjwiI3ec0/YsHAwxrK91Tl7P1sEnWysC2iZjX
JCHzag3hgBDq5k2ipVbbEju9nqWfRkV2mkhAy6fTnMYO1pLuO/0/zZ7wWOWrKqVcA1nSmVjXp1af
LN7S71Gvjh4+GZIqEcHNiN93MbT2xs5I06QwK3/N09e+lf6E24oyG+KEBwJDYRnprbJ4xDWeFeIB
qdA1OiZjZcWR8qSlaldp6D9ESbFkpzs7yhCbfZgmn8wCqK+ruPHLqjCJfMWT1qMwP8Z5oR/VnL/y
yOegQqPKu60D9HltjyEJfZvPTOxhQZoI+YEM3qve3kyqHO9salKhIjLd9lwhnY43vbfX6oq7WbcI
jZe/UmUHs4zgYw1YmtCarG2MaqpQ8N0IZ8vznDMu12FgF+ZbWM8G4XSWsetci7k5Sx9R3fMxJBWR
gyQ9wACPOL+0vcowCuAWWx6gJAHa9MULBG7iXYRteYsrJt+HS41XwhNEPOtXoyfEnrUFrRr5NI9j
I3HyI2tFm2TIrQtmv5+6JiipV7ogoOu3JVF2O6Rb+p739TB02bwr63Q6WrLGc77+05DCsS/WtBak
O+QmO9PzyCm0dThCXc4gWlYUIWyqnxBP3ExLWs81R2XutMVtmctiP1I3SJGRjeGEFvFdFPauX4e6
2PJOJltq3fBSzu1qGYkvXTyiylum5LvufbbTBzPunW82eRstgdX4tUpzk0zj8IxKzb9rf8s0hmaJ
rO+5Y6MqTLLo6Gndtg4185oX5rxthubGSvluxPXBJRr2KPTAZJRiMZrekXPgPszbT44j2g0ZUdbB
7J2HLFUPBhg3iX7zt9mswiBT2cVode9gNPka4onUVmFP9Hs10qFL8GcfL/ahxTxBtJseg8WxdURm
7Nvz2g7fDhFbs33M01oE1HU932mZvpPp0dYam9ddvEnaJHF/2peuqM/mKraeFLqdLL2UidkcjbSH
Tg4VRuuhMxHmjdNB8lMEDXdnuyj3sYrExRrs8+Jm73WXeA8hsiAJwLMnL/pWT5LSOxXOfhku5D2L
kKzAczF71QP6MiTFJoUOMM+EvOiNt015O2JCGoCCSBCYk6eSmpurhX1CzMKlk8AO3EVaQROO3+/O
crLpNy6VAdtmaS+127kbarsfEo/SmzsZ0lVS2/RDGtS1EMGEtJXSLDCiEiB6C5+PplUfj2lCqJ+b
i08V6EjS/6VbuxoxgtmE3jFGU7KJwoooS0LZ9maB9d6usL6Pq4URhyg+4UZC1EU/kBZPh6qTNxSt
RTAnTYUIoA9PLHno5LFG+6J2mwt5s9U+NqzvcSjl1Vra1aiUHA09+0rgp7mDDxWbKMe84OD1iSnV
JUbdfvZoIyK0VzuFeV2j2WMDTavxuZCtfu5NFUCizn43mwVgcXsQ2H4NRvMnsL2XfDb0c7agVxnD
9JjFmQW9PQzb2ZHRA3KS3bhgbyagxLmIvsN4Mg7xCfxRbDFlZCdgwZyF2brZWvyZY7w5/R/2zms3
cm3Lsl/EC3rzShsRCisp5V4ISZlJ7z2/vgcj61YeXFQB3e+NA+jIpBSGm9usNeeYE8Wjy8pirCBv
hSUZM4H02XlYNetC6URPEFAmdAQRWNL2a7rxg+pffdNvd8BJlBnz9b4PRTQNBl6Jj+z3FaZxJN1C
07ce0OLSFdoVnp0RoSkcGJyr6kJPH/aIPDpCOMzxJljTXsTXfOoHoUMJD72w1vQsKGPjkopqGwhF
jmlmRXgHswChSpd8GWNGMuc04Fi1isdWyljQCuFJjNQ6SJXOYrqHQLdqE2bwJNxbc1M/liugBEkA
+kmmMXkPPNY8Zq+j0j01xfyiS1P4SLUIPVSdyZcRkzXlIQAzS9oh5ssIeegyTi14m7DmjesDYO/1
Ig+AB1oCUD8WJb/gRBrArf+G18urbcVPzsOC28r9MWnpjjagkus+k/aEZrO/URkb+WaqwgHW1ZiO
Rr2bjgr+0J3emF/QAWScYw9NT5dsDRfo+lVTe6pmKRg3oDv9EQF3wAkQj9JOxVxk680CSLZIfzSa
7MVWXd5QY1dEiJuATOPhZiqF8Tlxg1krtqAh78pDhDjysdbR3DCb7JPIxH48QxrtsWbetfL1XMSH
VH3TG4H9YNkhSa47cPA9krVDVzfJPi6Wa9Ssla+qa/imx6htZt2e4M1foxFStJZ2ytlYWZVbpN9L
EsvXUFEvljbjAZmU/LjgpbaS3Ho2FTyOyPtOQ6M+1NPS3rSu7m7jiCJyrFfV2c4P93E7oQl3phaG
Szeg/B0MZX6cJ6KRyMuyXlh9LE9b0MNj9PGXGiDBiD7WbQ2Cla1p2a8C5zxO2C8q3OsHoRAxWIpy
GXBlXue21OjRMduGqejUFurQsi2i24aUqVvE8Us2qwCalPmp6IEWTNlI1BTGbsqG5lNuvoerBgBF
sp4m8Ct/uCLc1q3TrQnL+tYuGGRsT4w2zItVSBuxBNzSqbWXlllrUzhDc1XO+0IEdWq2ZAKq4ziD
Axg9IuaqB5i6AC7yjBzAfIJukFfqkaVmgQ8hI0Cqy9+UMiyProrsdG0xOII8L3tY4xVuLk3xU0R6
J6VSfMQ82UNBs2nfG/1RnuFfzzRZTK298ucQ/6YLEuYsq4PeQqoxi70QtMvSB1UoPpX0AB4WCtL3
8tbaxd/lSA/XwvlqF0OYHrFYMzXL+jMt+OepXM6tgKtLZQe3lF2K4xHyqdDF7a5q8XpKgZCTRNhv
LKMu1V6SBA9O04FKDjdXE1b97lI3YxeUkYXPSjIfmEjGAH+16csUv4h/6D7lfiC8sBtXugkod+wx
2uawchF+iMiXNyBqry+im5vymWbZ/J5rWFAWv8hzna0t8NRwQt4e1SXnrZLAu77PDlIfHoo+rx7M
JvuK+kYI8mjG0aHSBasU+mF3RFKPftZDthXbfbblOJvlGSaOX2pde1NSNpJAgr+W2FrYaqPLMhNi
S8MC76dM30VPYCMDSOkfxqhXDkWiUTCrtOHAdjg5asVDHa7RaW7iyccEQCINrRIk4GBOdJqsWsx7
WKKicqhbYDebp/1gtPouCedzhOByN8vyb6NdtFMhmseF4GTs2nhSmiWddjGyTBdc5IeK4tjTOVFw
aBpXZ+T92xnty2QyNcgKy/owTY93EBR7I4I4amuLCvmDmUBqLp3DJbHHJm5PgjY8N6gWHcJhCq82
9ZADezJ4YyTlJ0rI4VTNx0mbDyZniEMNAmxAWeeh+M2gauntg5HKF2kyu0fO5wzPzSBbJOfRLA4E
QasXfLkP1ZDPiG7V6Er93h1Tq/GMKBLd3kBWuQhxc2ybmtzUtrlI9bC8Dj6acrsWo/bSIURXca0Z
I5ndxqA9RGPMlQcP4ZMa9TG1/MO79VCb1tKdh/KSYRUi7xb1ZYOrws7M/qUZlOcRGzI2owXYieoY
aQgmDAaRw8z/VQgxHrRcbk4Tj7m3Ju1FqKwP9ip2o5p5gK2WbS5FjSBvSww0eXpqiAS8nzLbcvlT
KM1rXdmXhuR3Eq3XVWPtEreqpTXm50aO2fAO+VOo/JKAcWEPbxa2VdpObCr51Qw/oSh+RTOeGdWY
iPqWc/yREsf+WVZMD5ul5IZdH/k423YR7phsVTpPHWHHxFZ8wjn4Ux3YyBkUBmxdajQ77HEEIZjG
rSY/ZwolMUka9J+ro5cfwqpEpyouOe2Y0rOV63YX6e/KqI0XmQSbVjTyh7QpHqOWg5eqqHBfwvk2
LaqAAkvIvD7TTadLanOf9PJDN0SL102K9jlKieYJi7bXs1K5cBY9MuQrnTBUFFmyKyR4jO87uIrZ
VUroXiSojnlJFoI2IIzGWKIp6aNgFY3fsUQ9ClcmRu8BWcC0cK92KFZjg/NrNTHtWJ3y1jHW7Tha
+r2yEtfFkbD0LHHxmCYSP+mnB3mhBTpKzfkPCHITkAF/mt2UDDAMDlQl5pQwY4MgYT9cGJvjgM64
rLCzkGsgFumTpW/2yg7hIGrfwGyIwEH/VjuKEPbsnEMdw0x6wjU22VFIXl8zYBFa1/mXoQPnW8XU
oiI4x5tXcJvQu591mrQ7WCJYz8f1Swjg8uD4scjrHKaDPskTmecx8VYb6ACqAOwkUpaDSO7rwyRT
rL2LJmkUZwed4qWdaQBdtGgOVKOlCsuxziRhIgCFzT2ac5xiCdJH9LwlxnK7HzOPdI7yMPbZ50B2
xomtPCm2usLaxb5pH1f9beotZa90BkvKIt6LplTytu+J7XKUCilyFa0c/Wga3ye17f2pB8+fZTq1
T8NoPcucOOjBrnfmfkJoE8MBv6/4Qw9JooJH33LaahR8YYxJbKhA7ea8mN70Tt4nKq5nQzxjohU1
aO3lTMsMvrwAdMUBbjpfkXgaBFHQKRVbbx5kZR8yyQ6m3j2sonhbyTc4Ty2AkKEVcGxPE/cOB1Fz
O+zkffjVTlATTBIC7K4BsmFqQN1Fa0oPEIYjZzX1IN+aiSLePI5RE3L6qgnonyj7GnsQUPsS/dOK
sUoKmw9+hvlFHrw+SaRjNzVneZr1vbBgAKeWfrUO1YXsek2nWlRTncLpsk8zsXM7qTZdWe+e6lzu
HvM2VfeFCjg6F4pre9YnTb1pWXQkBPxbNHPTq0e1Ib0MEfbMKuFT8ZWeG5aqfUnXo2qra67BcpsS
3HykIoI0S/dImpfHJAdvkS3mpt9ITulj3pjagz7kksv0cTX0BVzA1EQOQXRAzONFP7ITHZcLNWRX
aWF4pNBOb2hWadI18Pc1feq4G7PlouBywzhMZAY+SOUmmEy2qtyZuxDIjFMPOBo5K2u0IraR22zh
2FU9BMBPAXRpZUQjvFOdiiUXH/YUe8UsG34mDaxrAvhz0Ur092n5aca4swR45+dUnvOz2BafoVV+
DBpFkyV/7gpZ/iGPK25T9I9gPWp4/eNPzvyxi2mKKEDUvxdWK1fV5fLYASrxFVzbNmVtmAqR+thq
mrcycT5VTEZLbB40Nk1+PKtfdbMkL+gN3kyJiHvDan9p1Duj7IdZmspxGMT4RM7FTkJTdpQH2gcm
5ZadVq6/pqSKsTbkdK6UUX0Jw3dORM8FFaPHKsoUN4mzSz/kIp2MhNCdOMZgOiXZjg39cSKC1RbS
cHlqa5Hbp19I+SmawQ7DSdsQ8wn6gai74fF6IcUevkJNqkoiBlIJGPewxNlAN6h5ybShc5usbd7N
zYoQTvV8aZpKvE1S+Yafrr4uVfe7HKCRyVOaB9kkGK/rIm+EulUghALvRzatqi9z9Np1g0X2kyJ0
52i+DlCQqsDIQ1cxUkTBlNgcCCTMVWRKZhiTmuzYop4m42ilALjIhxWLDH4eZLJ7lJwUusg1sWO5
fJrS+TWshNmPQegeiSZ6ULbSiL6MI7ttDnNF1S5ndHTLWWYqc4V5pqo7LD+yIVKv48IftlWeWtNM
7HZzsj3noRmfYiybO30UuTm2L5c6HJ5EUpL0XCSEOQ4qo5J+RPHkGbJYvBNtZAQ5mAq/raT+h9EU
ezb+7qjjdre9EK8y4xFCDahI4VOql/cJ6MlLbGEDNy3TGwtXy/vsWKzIyKxC2xs99ClO8abeP1Tx
AHyYx8YBktlbSzrF7wC+btC94JH/fv26jvZo43/nP9ZrD61lAC/kQTvLV/M5f9V/Ug2Wa7ub7EnB
4A/JhbaR27ODSNzEUbHoeBazMHSAZQfeuD1O5iWZntCx17CKWxfVbKC6nnf2zu9nnGX2p2lLTmjP
3uzJvnZo9sk1uY4v5pvyG+wNu95aByxIOcfBI8qX6WPTewOJxJqXFb75NdOu2on7/GG5Tlf5uXsn
A55mZIYnyoD95FC4DjsXJ5jQ+8NErvkO9ypKEBwk4jleisXR6vg5Hmq/A4iGW4pG5VCbxM2pBQD9
dFCx4reEtZFpsic/+4ztrjoTIPY+VcXMjap79K2Vr4yNgM12VgANmhm7qKyOeTZOn1UNDGCYheq0
ILm7DpP4skal301j/sonKcqkKmKPmeSvVJIdrUWCkGlxg7dcVV+VUadilrLdTMsHBcNHyZN4em09
0g7gsPrXfnJxZB6uGeCq8Olq3PBVNvWku1q3kDS0fWjUmg/gPv98aWyB1VGN6+eeOGVAbTuEW+zU
/cv7Z1nH0BiK4ijRTjvQ+ToK8bGgcuvf4+XuoXJ/g+b+ftnSHdmt2uimW+RYVRiQPOKo4aNEv8yf
c/Px/pOVtCMn0VoqxFu6VJgqR4MGoX//4T2lrdmCyrZnME2y8I/v16VBEQ4Pzj2n7E9Y2X8HmP39
3v0zsDbbtM+aneNalrbH7ErW63DdwiHuz19LyIVQ6ek6kVRjwxnqQ9hFVbD0eds9iLU8BCR78ZLI
vLj/ze6eSzgR1vAf30sbAE5Sm2+xqPmPtST9rL2HH3Zx0rssaBChtuiFe0giOZpwZtI1QMcoM/XI
MQ4hGtX30Ku/H+7fi0hApaRXPQhbvN/9A/1YaqeJlfFx1mdwNwISCUVk1h81Ut7YB1WHbIswmmjv
/9EO/n90P/o4E+3X/47u35c/k8/y85/k/v/6nX+T+9V/GWi+NVpyWAPoLqK2+S9yv2n+C+uTsWGz
0dL/+dG/yf3SvwzNwuxi0NRSkQ2i3/t3vqjxr80FYyHfs7ZUXMP8fyH3E1b6H1JAJIkKKQEcEzQE
q6Z8Dw7/h9ZtkBmNazwLyJm8VR2CXCdmUUiT4hKyVtu6JeI4pBfRpXPi6SngJxVjt7ZIxS1XU9lV
ZjVQ85LEeTGJbIFO/AFcSlAMekq96LPv6NSvmfylk9PDCUi6tbqsHsYs+WyMOPYpkuK2VE1WogpX
WV4QVgPTPmIvGovHToCZUQklKvCu2/fzG82qDHDaGsDbHAHARYfElFs3Kxo00Aa8NqWojlaOOyle
sDcvGOjFamoRrogn1Mcc8+Qyc5om/VrkHrCFOm/qrxA4aNc4dT88Ci3WXUvlsJowz9KaovuEcRQy
Pug0eVjw/oXuohkfbApifykk5s02f2gEcjIVE7xGNAUCnBZaDFJ1kjqvbatDDS3hJ9Kc9zQv2NXh
XgFk8nt8tUSJrmqXPwxVarqJmlmuHLNapoURLGQaO1h9t3aoyls8cxQZ6QtRlvRya1Lo7W3nV+J4
xJHupvUrG+HQysaxyDERltJFjEhvaxArrurUvGhN6dZ1thvyPj6F0tyf1XQAyUOkEhSra9GquSdX
6lekAhGKVQrWRqY3uyoSn0giiKXITxC8O0pR223PPm5LlV3k0jpbJGjdmuF32l8sWY5ep5lQsGLC
Z4dK+ntQDeMw6YODwo9QLStZiZsfAuK/HolYAYlTqPqlyW9ZygNCQXD1LMduvtFkO9hZ+6IXHuFC
S05TZT91SNb2uA4tbB4L0IMwgV0ziseK5dKOJWmlAJUqHARY3RGZ3ToAlQ4RNPTf6/w7rKz8kBo1
cAs2dxKriEu9oNslpvAjKUPPIkviFmPI5tKxA0qWqKSKzpMum9XrXqq5Qo6RL4+9MkquUk3dPqRZ
xyGp3tZEz+oohQkKG+G5I5tAW6aHRZyiM0wFyl0h8Ile1J+mrKpficRZYNuYeTS45JSr/j1MbgRh
7JR93iMOq3FHDTlmrgUT9TDt4KO80EJ66laqiUC0pj1cRV/IUe7K2BZ2ugVrU0JIQs3CJrmi2IiV
A6Etau6nMQQ07cOY1Pl5AMtuhS1c5khe9iliZ3MQSKWQBVLyJrDJVXMhM4SAdziHaJLwY3GcPUpV
5mtdrjlikbO5EBGPJmL3SavxdegW0REItjKs4UNOx0uK7tM2EwK5OVg9CmakHfPmZsDzOBN7sQWT
bhlwo5i6o/Eri5J0T4KVS1yIHEiqQTZqH30JOe7CbokDOEDfQpadY0VYAnAOO5nrjeyUroAgLLai
tZotmk7C1pXCMsgdjDQOabHonxZ1dfWJQxcSwSucvHiHshr6LrBMn1L51Bsmm8j+jao0JFcz3uUc
tAdz/SboT6X+q5+ilIZrOde1P0X9bdCGXxnUaOrfverkyUJVRkD3YAxECaqGneuG+ticFN4uta9C
eywhFVDKSm2K4TLnEvq9ZQTTkn2MW2aaLxbrLjNC042rNfOMmglI1SLTgx1E/5uajQL6SIFu7uXj
gLULi3otQcOmv2A4w3SE3rRAr5x3aYTjWcCC6KZlc4tLUPijCTFzIIlu0JSTmjO1gyQFBp/G7igp
j2JtvGshG/8IstkkvObykPjFkL0KKhZYLYlHTPRL6ayZSksNLUevLNFb1qOYmSlFin3JHKFXz7Fo
vcUTEoNSAg+/yqMZzG3zGTXyeUw4vYxZ9WIutbHrRo1Gd1bu2in5JVXVdLOsMnbU1XwuRgEftNCb
TxUtkSgppkCpoiu9YZDqBO1Fulh5UttPB4t5XKLv52YUxSBOg7U1f0dSEh4qefhRU/+9ackvs5/7
QC/orkxag+gHCm+qDm9rgeBl1d+sOj1VYv6InfOxF5ufqolqKxkL7LYTUgQCUbg5YQcs80USO5LQ
yFkmuY8KhFCPnmnOlRMPQbSKIPdlxa1FwCE48AfJ+FHG0noypY4UwDoW0DS/IyZMHlJJQORsCfCG
1k+UBnWwSvEvZaVunRq/pTXS97m1L6nJuMj290steZBGh5uh5BXn6QtkzfVRpW3syFnoDZSUeBfS
hXTOkkjMLqHjPmkXEEga4X84S8Q8Bz7dmp1HAoYSqYMzz8ZTRJ9KFkTxotOKU2atcLMc9C7c/9qO
xRVSlLl+hiqAsqzOXnR64Ger1rB7F4Qx1HP9WMzJDrYkaEqV2UCnUW4mkXZqm/I2ybHuFB3FUAJS
K7sE+OJ1Yv0LJoV4bDOZ2T/ZKG768Km3Oro32rJmIVOmDgECkIMzBNowIOMrI9DDcPMQsS7szq3q
QRGnL9r7ZzFthBcFhdegWl8jXiCvp1IUUNyvcXTQ4iqr8ipoWCAj1tvEWn9m4/CVLoMadGraQYIv
IYinKVm09H/lIt7Io09Las3QMcTaVQeWigFqrbv0zbNIRYrkIH30NNLDagrH9sxhyZXL9RnOLdi+
Pr/WBWuhsHRkxVVi6EbSc1wjjLcWprMeNPOp7UeAR4K+By6UuXFKm6DOqCmtKWS3GaYQJ6nArPWT
0Yu7CDOIC3rWhqZFYbNggW5Av0m4XpVoIpVXZ/eFXDtIiaG3o5jogrw3L1SUicBY3ro2KmhHAexL
ouykdTGEPkJyF6BX0ULxFEK1eu7HfNkbo/zJiS6iFjIYp2gUY1vtBCmgYms5otr/pLM1H5ti4tye
072gr3pKn6vGQqtQtT9ng1NbJVU/dLX5QEsx7rKOZSTCpuD11mGp+vwp6Vv4x+qjSd8FZmDxCpxJ
pdlENuFC2GQ8UmLBrsecXc+CJwvrV9LFHJXS8txyeGZ17yUq8OrLRoz15Tph/+aPVvtSX0lYCSqz
IPa4B3An1ZLqI/EgaXHMvYECN9qZ9TueUtmW2enZeTU8AOOKXBTtzPA1x586a4IagDQRpNK7MPQd
mziAPBaJwbRB8RYsMhJPmjHcKDTasHisUqMDzqgJPx4pz8AtySsohiwRw57D1UTTgmjXATF1JLAH
qdb0xVQa8ZIWp1iwnpKsF/ZK0pNjKi2e2kwE80GYTM310C9gVlYSTgtYvhQ2XhDESLMG2teqJp+6
qj8Sb7JpMGVKP6mA4I9doDE3+75t5H0PL6kq6nOmih/xdmxd2OXbWwy3k6p6sjyE4OOCWRAPmUG0
DKnq/lyaCRqb7TRoLMTMWbJYw0CBNunRmf9ZCFJFbHZLAuYQPidq/Ezfb4T51CJFizJKnabaVl5f
xTF4O1KS74m7IFj6A16P9p8xvOyxpX3WPioArnO0vpxlm4zJlN8lm9Lg9cLhVygFq0gazWlTFG4/
LpMeZPIgXppBrQ+sItQpts/+py//p+/NMFYdC1Wgff/dfDt+14VeO//rX7n/O3KHZLpP85CTTiSM
//jXWoa81v772z17eKA/yOH+8ZN/fPr3SUW6QtPZbGG4/vcrEAQZ4fKWPy6abKb+/N3/21dJ546T
F5UcBJ7FxwIuxfv7aH9ewf1PZfXA8FYE688D379HWxy1ipHRGtvCjS3SXShPKDvtPhRaBeX3/QfV
NgLun0HKKuAgspz9/UHbMt3gn0AtBNrIkXpUVQDAGFLxvfTQynN1uH8IKU7BZaA7uaV2b1PdPz7c
v2cp1MCjkmpHsdU9qDcDn6JAMWw1ERAcVEe2Okl3L5mIW/Ukp4wibxc0Lhih/VZ3ueeEilst5v7Z
f3xPVc0dLgKq+gb7FspnGhkwVnlQF/rkk0Z6BzlFDPjt3pG1LQCUMqoBX0rWeIwKcTaVIrmKRuf+
1/9+WLZH/Bteev8BAjIAsqsWhFsBS6hG5DDrKNChzo7JVvz6+30EGJa/VPIx3gpVg1Fz4oZcjjOc
X7Ji/TGWysq3NJXGLhVIimX3nygGhkV5bHf3J1xv7/X9s//4Ul6WwV9BbskrRrCE+hXPIN/qd8JW
06NS1B7un5lbne/+ZbzV/sytCqhv5cF2qwy2W43w/uWf720VxHCwg2x/pSdwuFaJTQQOA60/CKr/
Klp2kGMR6eLH1pv87EhI9umVKDeb2FK/cTtXowDsdcZuGpxU86/r4XXyg95DPGfPC3Ba1FFHK/Sk
dR8+BWN2wIZmOkH41HraDTalf6SW5QwugQqLHayHztXt1nvfHuzI5NxU9jVr3dfUdI4govevyKJe
TcHXL8s33xhcHjCnHqpR5qh+SoUnZE/c2EFxfA2f+pzyAUnAAzHTznpI9uyCbzw3MuJ4cDxzNlPY
b5hGduNin3Emt0cT7TaxWxFTZD0V0Ehi3gvUyby66S1pTmp54W0h5adbr5X2zduzZKK3rntLeyNH
ff6Yl0tpTd6a9LtYPjQdlgCvWnxR8HG1jDDJlkuzXuEbh5E3r3tRJq26OvPY4SknkStnpz5dJ59L
IpHLojhNSnV5NwLSRrHjULOA3kVSmIgEZ3rleWTHwQx4GmAaW1ihuQ21lkWB0C5e1gp1fyNq2mbk
8QlfWqpfr/sVIG9MhcDG1qJe4jIQpwdrcZDdcBHYEkDro588fCsaCy4VWI7DO+kDXiff1WqHQIgw
ctvsaSLdu1EcFVdZ7hslkc73B5txsrlcheqNRg6ly2xwePSq8yC8JHtAogsVndxFWci6dhoi9Pl7
hgUpSE65eARAR3S5o84zn8xLszfNSx5eWbE8/qe+Vp4cMN/JtwxPb+OGubv2QfayLE7yolxIWkeM
6eA8UR/Lk0yQxSk+CLzSA5EN0zMnTKlBrv8lfovDTuO9NoP4S7zmPanL7vgLMF75wbtTLC/hI7Oi
jUMyjz8Hb/XjZ0DENJu/dt2z6HszM+sR2Vx76gUPmlINlE/YF47ymDn5F8jtlByKInuRWlh3M+qW
k/hIX81NXNG2foffbBY1rtfqnOtTLD/05/JHTktt/1vlxmmm93E/57de3hl+VRCLgjkkdLBZMKKR
okAJ7MleR0mp21p+UH7PvxWeuV0d00+GwKAJvmjsVWl1U294Gs/FT2re7QvtWbOnxOzUi8egSF/0
+mZ1Wyv1WSIlprl15fuWF7mF523vh3pBJ0n3gasuccYuPLIphNytlwvjkUs2OK/rQfwO+OHwRq3k
Q0p3NNA4vEMNQTxZI17clb+t3J2dtXuUaqcokWh4MDpNioK/ufw1Lnjumxp41k2tTwwuQixiY3tI
4sRXEwnZKX7hxfEnuSFiLqzRPfbQ5NRtRGMnX3BkcDZbTySVo3Wy+aNlS9flQRV8JoNF/i2MnOWH
T0Zyh9BZci3hGEcnBiUWEqV2QIXwzS2hoi4fzO6Q39+lMjtk5o+mfrbq70H5CYE0sAqvacFm72mQ
GhS2tvQYP0mPQvvVQVHiD2jmk9L6hXwc2dyPOUo+KZCmZSdtSQrXEUket3zR3DI0c8wVTUl6S+/k
1VWuT+bTKh0akKYCV2TKUe9NrzRXqazsR87isRTwJ+Lq52uJv+Sl6zwCOZgZufc2GStmeJfwMxP5
z56gE1J+vhEXA5uEL7BerQ/zwhXG+sL7Ojqf+GQuvX1O4kctWL65g3XgNlvJkAMRisldT9V1V1iX
SfU+lZsSwDSg4cpAOa4FsyefcTno/B1Gb5u7mWPfGUo8RkBG0Tfz6syhaPH4JaR/v1Hg1x5P5Vi+
UGdafJndGFp0CcjjJylv8pPwq6VQ98GtQkbg8i36tUfjkTg2SPLVmSyqJ/1inOL71JQMAeobJnrl
wCDkmeAWeevt+Mx7QN2NKkawqm+D5OqRF14WfyJv5pmZkzC1dl/aI++WMfzgKaj8Yw12vod58c2c
/cVHd7B8M/swlc7ca4ObmSyL4U46SMG2cqC9Hr3EqbdZs3xhsiRVbBuoAuczOjK8BiNAi6dfzIyV
lFEv/FD7oPwtfIDg1gV/BLvC/tyRLyir1Mgr9pbBvhSR18e7+iScfs2hJ37z1g0uz2KBZMGGLL//
+fSVSgrTrpbsiW3gDuanTNX3h1eKAE9KdTRq59P48Hj3hR/GrbenNzS8H8aN5Y/raAS8QfHn9M0n
AYE+7baKZNjUch9YBeswC7vIhd5WQhVQoS0dhB/4CkykXXDqrrXMiLwQ2cpitt5WrihDi+cKA8kp
0HFuwwFdC5dD4e1iK7l5D/zREb8/GXksFwa93/7QHFm/zAtXybpx16+sxJ1PEvjRuBX8PdaD4NX4
4Bh2xFcGxY1oYZdJQQnEi3ASfsBrYdJc7Nf0ZXa+eRP0J5wdzCWsBSfecT7l9fOyGPwsoeNhu0+1
h9qLIWja0o3lRaNjWr3kL/ITl7E6sjyHT8YJEzAOMeaoACl+uc1MyF95NjfusuLIn00/4/JB5vo5
coTebMcjrgFLmWnTeCOfz2LMMFg4k/KbTJXUWX1m0e7tnV9mj4LKEfrPA1NltC/XXUJEks3kk78w
DUoH7jz6JRj0edubNxZ37fTOq1A+eDVRYrOG8s5qdu/BI+ehjI/3tjuSoyZ88IGKJz4a6ObPDPti
v0Qe5imBAV17XBeigFQ//iy1h451ct97qsssyWCl58MTMFBU4GF1lRvzP781b4NUn32GWf6bp8Xi
z0NwFF93Q7urw2v3zW0dGgFXpYSJOyD+Zdvg8dDWCWcvHmO3F4785qLvZvNpG6WqRyyvzEA/KmIQ
NnuKxjObBdWfrvlvavEmu73oEXvoGizr/ET9AG+ePvxg3ew3QNFHKzS2pk1X3gICRq7p4nRTMIxO
sR/tLPLKh3DAum3PjHr42ipWK2z1YPQNopKGk/BoUAzczbzFmoRWojtS/BiplcRdx79rB1/F15LH
yQ6B4wPYcgNLitug6+6uLboC/bmmfZCjmwauo50+zScO6XaN3nEnEXCWQ+i1LWdCSWv8AOKP6TPI
4dV8TFx4yG60nAX8qALpppqT9f0eD/Zxe/PJ2Nm2aD6qide8oLLos22qARQ45vggP8nSUS8uTFEY
6+3pez5IiD6TrQiAIDFJ31lOJ/4MCnUMPiPa/CNWcC/0K+tUkyp1gqlXcxFpiOAhoo9enq0Z+eY2
DMzqVLdbbdj5gfHPXs1z3PrLcmVnLk6BXJ1ihis7YvVBdUXFI/2iZufK9XmMTtqG2oV8/cvkrP/C
0mr8SDlRMoCBB3GfRi6tH/Y02wA7opHjwZ++GbMs5+yzGbvFDtbldG1Vv3sfFwdcbk9IoRjkmHHe
lmEv7kOfCz1syX/+rPqsgSWxbea558vbbJ6lTfdjjwAzFS8IAia5vn0UfrStz0ir3pivGAGziJHc
Fmd/sE4F26HITYCO4272soCcoZVZgGllcVYKYCQ+6ygZtt3K7Ig/zSRQRE8Qn6cRj6HNiYOxFcSV
23HeYXll77YpY8znMiVPyGGTzorRYV065y2udkQIHsxWdJVj6yinednJkVscu++5+11A1hZudPdK
khIfe+0gP0sfZNV6qkE2GpMx542HHrUlW2MmZEh7YHlDquxw5a941C841nfGF2QlDvzxeyPrXvoZ
kQvOUSaxnnKg0/1LFvCLEUdUPykeMbfxVpj74gOTx2wcSNhOWy8eSKN0CPHOgRldkhtmP2f2UIan
UIs5fzEAezSsRQIlnfbXqXvvud2LgIWUXWv/qGMhpAfnQK8V7fqMWvybW65KPW5i1Dh0lwtnc6Ry
P9JmYCNHYmG5p/JFms8r9aaFenyEqchuvvvfLFPGg1V6PWvdicmEixvjFM1OVepGwi6XnOL/sHce
S44jWRb9IrQ5NGA2NgsA1CIYgqE2sJDQWuPr54DV3dlTi/mC2bAYUZkRTBJwf/7eveeehhPNR4ad
zb2I3Dl7Z7hb7Zm0MD0J14IGIqULgCzsM6JfYZQPyUdaGYzEBtq1xg4tZzegdkImZGZnS72It0pa
LqGRWzlz+u7bIq3kgnA/1NaZRDsWCeAFRVHePQ9MuvV9LL0SejQjjlZPEiYlHZ/3RnouBkcnYXnt
47xn5W+caHwd0WEprdt4giBk+8cwWIXeOt2VcR4VKNpdooWJ/O3yNXJgrbtvwztbfDBQ559iwOrK
twHVM+EGxcoQa4K1nx5st1mH51thglSOw9E7/rveNR9sfZP9BNfpwoZnz0zoDpo4xHR2lYqVcdvT
CGDXzVCUdfkxVilDNiRKfQc06R/A2BDVxTbo5C9St8Y77D/5Ww7dY0dEBZjpwkj3IjYr5v8Dw557
/aGhMax5cbXJWu6kFvB69W6y/lTvPQkqbcDJCT4sLpMG+perP/j3CPDUb9xZ2bP/TkAYHREH43/8
GJzo7+oPdofh6RPTUJ/vymqD1lA8yjNiQBgaJ/ndP9oPLVZRAMgJl2W/jWPyVd75mLV+F5GWcyTL
0n8c96w/XAqmw0/is05xLpgoAs/Q/p36MPX3kX4Jhqc5fdUwyBBjGYZvKi+Ajq5DRgVEdEcFfWhh
xXbru/RrRsh7n78N71XKUd5jB2aVPIwO59fj5E1o6/aEIaSOkgPxdupP/hvepXfKtb0wiGmAH2Sw
sB2jv7P7M7IHH08bEmvWi3glnTLFizCR0mlDePDBioHILhbg8p2KFi2OJGVFCOmx3Bkb8FysMFXr
+O/zejzqx5DVbdUeA5mVsPdyyoMPa3MKtvNTskoQptkhWYy8I/2uMUlDf0e94FXVKjL327ikVua8
587hRyNZF4Ge2St3yGHf7bW8Zs1kM19Vz4HlWSfjSpNlpdAaFmQ1cMLYI49tX1pI6PI6Z9JO4445
qr0WGJE4X23DtUyNggNZcur0FCU095NDQEFv30kH/MkI9B3jHiP8JrgqALxiL9kksafTmLtjNdXe
khORe3D5t1myUreqlz1gFXXCY8hy5smxIx30OwiFjwqrAoTq7XgsSLEMPhZNNpePW7/mu5zhj+e/
VRtR0QHYFKvG2Jcb7YibkK7s5dE/6154NO8kWgqOeUdI7UFMzvgYbQFrh1ShyhHYJce7u2r0xqdo
la6NwQ3mV+MteO+urfAERjevumq841teMZ69+YgzDG5VNTpsqy/yg44u8TSBRlcOhbWqm0c+6Ma1
WD2czI1zgiTXjLYGaVsXKDEotjbFaahua2Lh2qz557J1lJ25al7JxOBCemNCFmxk3mV1F8Ws34dC
Q4eBVXfVVe9l9ARJh7tYfqi0C5YsmaRlbWfJv1RdFj5fNqV6F8MYourOMngQNZ6IN45ObH9UCAQs
UYtmBaKPenQlRsLLfwsYdhJFkRcfrVW+n4mEdZsdqumENfMQjhhL98Qfx8EuM1SO84R2ua3bHYdX
EwkCNa31kh2jTaZbKPOmTf2CRqEICJt3e+EEq1I6MMziVMVIh1EbSnEDbp7T3WvwHU6Kjd/fLTJH
w8+C7afd5QSrgZAyN4PM3RpfKTc5oU+vieLN04pSv1yZ9mWW72n1i12+nNlRkmCSR8rrsP/TzZBO
0/qDq4DAM8rebMPYZorfUYembrsKz+F2+Gb0x6kpJ5SOuYkTXNOesyfQqhfb2COxcKLnzlwH+VY7
FY7/tqzewbVlNOSo6/GVkNyX7hMDR0H73ZO/dLonnr1NiJ22XR9zXXNMpvfmd4mwVVFMsI7bJzSg
WeVyX/yComaNQ11AxXGUK4+xOAMopTnSDlBoo4QrgkN3jJnQB9E+QAFEhcAqj6IDuEr8Cu8icZsN
QaX61tpR5D/O1b5xs4eIKyNe++VHcU8ID/h6IgHRP9Ecss/hHTEXcr5NXyz2qsHFUWqjm/wGl7JK
yLDujo2qqy5vY9554z5668hw2wTqcnoJn3t50ymeTjDbA1aunuOzXb2Vz7RUv9r4nkpL2mTapSNY
VzvbxV4GZjECzS/mLUtHQkqT44N97XfDWX6x3jrJ2VQbjvdHbkl13T+2L8ZbyCrKSJzIQ3y1604f
t5Ajkg71mr5BKtD98A5wCvzNcNT/6DrvqXZUCdI72FcEoEp/Sj4Uzr3BauYSKRx5HXEP+vWKIQHa
4fyl/Cw/iy/7pO9rTvb0Ne6QC6AWUKvHlBu6G90exTKlyk+MZQ8EfXSxz+qBqyPagv61NvrdWN4H
9Bf27Z5EGf/YfkbX8qVcLVXZnf+Uq8Au7wLyrVRHHkl49n8qsP0zlrkME8pTGq1z5Wphb/9pHTV2
521woDVgrhRzJa00FjeHCoAFeBtt+s/WgdrB7cNPDRm6HcZtux3RIpCF7eIwHTfBPeXtyT7jHH8q
11ihzdeZNtqazPs57x3EG48P9jl4Z14Vko8l3sQjPbbnDwZAxrLaPocvlFAxnzK/1iRj52pdUhto
A1IUh2W/fzHPeuHRF79TWcmBfNL8dOK1wjl+k530l/FbofH7rj4UV3/XER72Eu3HJ67Enyq+9HlF
Q/tZC/bmw5Mm8W/7qtzoKjvm2UfdQKTDOdlL544dmUvBv6ReO3ugaUj/cIN3kHOhc5eE215ZKeJ1
Phiusac4o7uRKPft4G+TgfT2J7OQjq2E7W8ZAAXYoOgsL08Hcs3AFk3UkESFrYOBzACBN4mZEXOf
qZNMBF49o48B1e/te3YVHUp0PJubxjac5pzRqKDfo9S0JMkkm9w//ydbxlx/vtSCHt2DeGpFnrnt
Mp27/f3bw+2PkkrDT5qQgKO2rFgH/vffB4st7wKQd4LBTisZ1V8PwfLl7Xt+OVCih5b+AYGRtjnH
YbML/+OP/u1v3n6GXjAr+vPTitov1mnSPKJARvxHnC6D2i0AkQqlOA9BtfyO21OSzdAo3p5aZtLI
KxNL8qYZw8OfP97/+2X++Z4dSNU/f8Ttm7c/k6V1tGWrWf/5c7fv//nyr2dhFgr3b/8n0UIVhQxb
05//Yaktv+T2dTFQl8llaXu3H/Efv/72z0YRGnBWnritmoACknsadDSIhIGdE54XOql8WvelTUMP
R0bcV1tdN8M1k30g/Gp1CvAR61FM72pWn+QEt6I6PDayve1Kjn9g0LH+t4RlI5+oEaK3GJ0cg9yu
KJA+raQ9NZrybpvtZsrRUbaCNhr4xqwjcI3cQFdlZGFLNoIRjf7PRJiui5Y3d4Udz/SarU2fyTId
415bk1e9FTWygsQ37S3mOJbk5CXF2+Iajb5rpxoNnngqb1qfpB/5keNVtWVWwSJ+HIb5kPmUZwIo
Uj95sbxVCPcdNWrLKrnE2WsQUKfQ5Rg4vOmWvZOakVIxzujKpUR11hHnlegubLCPyiZrlxpc5g9h
aXuTvAkM/RI+7vpaRtKHMGaYa8naDz6HnihXlQBQNAKgOe7megGSJrbFlBQegdG1J7OTaYDONHV8
831ELgq8J78gNSMguC51DkeoIzkBMH1lF9HttyBArFdqNHSKoZdOYXoefPNnakc4h6XyjZLkJALz
NUiQsJKKTYLdlyxD8k2/cpy8zpDjb2vCBv1q9wve6pMxcg6MXsU5LuZwQx4sNKDtTJQZTSiO0y2s
G7/NX8wpZlYu7+tq2iMm2WUZc5bZP46R8tDU/YXoRwz8NeqoHKIRE6E6R5TVrrM2cevBoBZjuSd3
kzdduUL86a0nQyM5BT8XvhfYK4ZF+PlVbvV33qbPBtGfbKd3shJ/alRb6RJSPBPZpcA8KOl6ZLxn
aiz/lHH32QQCq82sUe2xx9eIXHjHJsM8tqZcO1KtQ9CfLRy7MFgJsGQEU6nEL4z3VVBqX3PCuMjX
H7J2es3Kmj6o3dFNVVN0RvmPHJDsFHbSgUQeb9SKfJtU5mbMaIPpHWcqbZlTU1jGsTTtwir+LjJX
U0zhBdlwLS1216nVwUT0mHT7JD6O6IHgEo1eQxCpk4m0PEPOeJsJmvbIEZS8HgcYfLXnsZOLXZPN
74kxs6QoMloZkn+QAUjkZg5vnPWZPhG0mKK8jOp4bavaD1fSSpbbZ3+wPtrJuPOZSs8mUo1ZjFd8
XQcIaKvaqFDu9hnheeI0mcGjGeb7TAaQU9m0P9RBeRif64yGTmr3yi5mllkqLZD6SLuqnTWC5FI+
qi+h2r9VkvW7pODtGivCqswJa6Dsr4eKH25PE5sXDKtWx9wvVeNMcNReDqXzLHysp5oP9xusX9z+
yIOteD6HByzeV9TkNUJM1LdTFZzmXv8wcuQLY0EdzURszvC2S8S5uuZUfMdTtpp8tbtLRGGBUT8j
fr6Tq4T6owaYrAWkE6pDfBy6V11mmSPhYK+nhrGSVabbIfwd1OgE8KTZb22Segn9wjEt674mos/t
F5hi/6s18yNq5wgdA8dC3yfBPi7ig2E0L1HH6SJTBng9KHqZWDPsSOEirMrnVM70TavP51LCyMa9
yburv0aGXa5liY5MJHZWMDGrNCK36+L3aZBf+hD5l1Jj0AYlSMMq1DEnEEHWJlOI32vAMmycdJLW
jUgBXD6JcxamVKpDcCl++rr89lvmPNhU52yvhrPwKtgAGLrJtlZ8tzPMZqX04H1NXVlKQiYuQAr2
ttURz830U5doe0qsPdsa4iZAyugSptW7XjbXKh/OvOfnuVaA1vpgAGKmppJ4Ib4aw7T95A/VhZTY
jVSWl0gjUVfK2RhqcxaOn0W/2vioFqPmBOQ/OSDmLoqmJkiDYXCnggQ9krscBYWpK+k9ii5DOLqW
tK7o0y+psELE1e2vZtDeqtKKMNaE5C+tdVs1/LTAwO+QBo8H0+fIz/qdVkXhlImGGBEpnNk+Nl30
20bKdJFbrv45QK0O5oQWBLsgsodinVl9RHuwi1dxU70mYznAasjvVDI+nFmCkhRkP3oG1ezb0BgX
VOFb2n4a4cytLpTBKYgWd8lfXyHU3yvZveTXeDir5oy6elGV0lCXi4mTjY8tfUiZ1rTZsxR2n7qi
kvmqLKOupVen1V4PesMdCtA1kGuukQEVSGI2iexTcXyEcyVzz3JCwK6spLTcS6NpbgR4YCdPJAgz
dMzLliaIhbZ3LIuLmjP7Qoq7xLgNL2LEaRhp1q4usHrn45JTZesvohZU7CLnqu1aGiF18iRm5avo
w1XRdIh53BGoBBQiqqcUcYkpJygIJgPwcUwnHcSIG9IRWxVZjN7IT/tdrhXksDWuqu6l7miqsFJU
wZgh8G20JmO6lRPdPwW0HO0M0aepTl8gxCtHNLSMsowWbU9DP7HOWVfA1uo7m1fLnCTPRzKkK5lG
e5k/kMbbrHsNLr7R0AKwlL0AC4Lqchy9yAf+U8uxC7CJxkhXfsmknd58Uv/vGYOdbIHg/T88Y8Xw
N8PY7S/80zBmi3/IOpQ3PF9EJ/zbLGYb/zA0xZANxSTDSjEWKvO/zGLqP3RhLFEZpCItXrE/ZjFN
/EM1TJv4DoxncI35W//9X/8rA6T529f/mQmCZfxvZjHCAVQdJS+pPrZAL6r+jSU8ZW3b52Zk7Ss1
eWE3RgGCX6nJJber7MIVPtJXZWJkSQJsEyFzDUud5vOkfEixGq2kako3EGuwVsz9sbTeQ27UnerF
TRJdI2JOqIx/Ua9F22mykRozrpHkg5YyYp96aWsmkfKkink1lpZ6KEV9jHqW8W64+rWgCQHvCD9v
+qQIod5PJiKZhkWNEGzS34kKMHJpwPzjc3MM1qNWWguZFscJsHJlSVMOMJ8SLQJzsATrCMCT7cAH
Ox7U6koqTNINZDPa5YnZMEU2XkKbONhCyRSayCkxgsF81k3Zi/G8E1GtqfdVbkDZgG/bhP1PpLc0
iGv9GNntuIPfeGVPD9Zm2jDd9dFZa4UqQSGatt3Qvg2RKp0BD3s92npXH/yNn8vjNeHwXqraSdG6
7BPC/6Foom1QzNP96AOVhNS2I5UbZ3SWzJ5fKAu11oI51It10DParHVzZ1Ul4AhE7ywDd8O8yiMt
dit7JLObOZ066dGhLkmytQZFwV42zeRVqFst3U1t4HH6bAhI3Nohu6EahYz6sOFb4fRpSKlynDpb
rMwhWRwG+VnrO3kzGqCe6vxdq5sr5v0OKxSSfDIMN7Kvf1c5k8UmNZq9X+LUH5SJkVBPy20aEmNX
JJe2qZV9Z6gDssCHLpNpDxQkz7I3yboVb1LoPWq4UogoQSYzWCsTQScVvvarqpS4/tAecqk+xqNk
Hynr1sYzcFsILvZ4Ske0EHMafuKO6+Gqib3WJ8qeGKCzphcZsKVo3EbFDyIbplcBewKReOBQ4u4t
N5d8x5nqCaIkGAeyOxRFPgyVICfADMgCVesc3dxi5dIbdR1xuut78zsvdOZeGpueCPxv2YiGLYRY
zU0CnPJJNNGblaPWLSU4JDk9gX5p55PKKK8to3/HwjRuATOfkmAmi8/H3FEM7S6Tip1uBvZhZsQ3
oZcqCv+lmO7gkwb3RgwhF1JniCmCuGvi2mSNcab1qkvqfJhqi5Ox4u9g29/Xda+ees5Fx1j+1eox
RbxOFp5O+IxbSz4zzZwRuAlL2pAHjlwUNPSXxSHTym5X2tD5wLO/dPiVXNLyNAqnzKDf/SWNTb2x
++wNDA6gVITT3tIT2TP6UGwTZ4fiH2tqUwbDUEmtYWLckoEyaon9pJwigVnDBphTJC4C0ZB8A0t4
Xa8h3tTyUyZnIFQNY9jmtrE2ONthTcXhqVnM5qEsIQVHvtUStLIF+7AeTRR3Rq9t0i4lCGdIA1Qc
yWubamije+oOncHGe8SEdN3gKbM5jdcDC5c8TQtyQDgKczNiRagwyCnDb/Uuz3q0Hchehs/IJEJR
0pUomvtUmX81X3hWkh2CiO67PWLw1MWPZQQ7o5Dg8fm4y3xALGOcffG6LWYV5o5YXYbYyHRXVg4B
yCwKBoizWwzT6BVdA4s6ehtpoyd+I62arOcDnK3VKELyCVQEgVPLODVl1pi2mMJqvN7uQ10wtJoJ
6PV0Y0zO0kNQ4XYCZrhTypQs6aGnXWp89WA+oDrFqKGMKkeDz4l+gtNOjEUxu22qhMS3XOoGV4yd
JsADcV/mLfqjpXM/kLTAFP7OIPXNjRMUQ3gyhdvBL1hB0Frb1cwBIXst5zpZs1FVbhYD8xeYC7Rq
JqYe9UhazAQUT996YDA6SLBTKkGwzrAbe5NRvxvgeoAN8a+sWhRMeERfsp/Rxmuc5PW8q9FJYiBw
wqiYjnakDl4X5V/FaB8Fsvdz0nEob+VW8kTP/BwZSBTykoHWMSGsCwxYmcKcRNHLdSf9zFTR6wiE
nVOMAsnL8JOYuCpALDVOE6nBM3vuuqXEn2sbnWYrE24KUIp0ddakPPvUDOkqCf8gDwvrixAlI1BQ
L0j9SzV2CAZsmHMxYPpaJoXYZkqSNsGjnfUPVU/Q5zwSqanCsF/1XcXAIOwZV+LhmvzFkVYwTDEb
odwhH+2fJ9Xy911M76NRzNEDRIUgrpSnjd9o2VmYLZ5dpdRXWtOA5TDxeRTafPGTul3ZXXWU/YbL
R2dAMcfmdCHBDbPdVHNvMK1qi45xIqDqvaUxG0hqStex1FWPNHRK7kqSXc2ulE2otFttLrdF1IEW
oiaF0Uc3tkHmBY8et24TtxCd8GP2HOmwNFawSxhtlrhzIn9gT7DGcm1L6dWaLOKi++oqBJItK4Bn
bnI6dppp7L1OIHk2FIgq7cz7Vs8Em+OBTs9aMbH4Ag4djPoESvWYGQERQjWSnICxiNFwm+hjEd8N
KdbAQD3PpT3sFQnMURgx2I4yWiPRtvdNtOhSK0Omos/Bzg7BcMAxUDIYo2rBfoM/bESuy448Y3wo
wnuI5kgNtNxLpKo6mG22pRMM5CXiOGTVpr2RO4b/EJtAGdJAwf3X7ghP8tIIe8FoE0NbWxyAQ8U6
daWmbOtHkp6kbaiqjKej4Mk3wxLC7wxB1S97dwjHYotpmy2XsaluANr1yaoN41g/aTCY+OjXFVGV
x0zH4wxTc9clhb4yBvw7vMrsrokoA+xE9yR68kEqPVpRGOxEa+FAkAxMYR05jHh6N7QPAgxgmHur
sUI0uHS6b24FPFJx99iibzCDUtkGsykvgD8IoEEw6Z5fGo3nhxApb/6Brra+lXaiM6PsgiSs/nIV
3J5pi9PAxBxoCoLr06Z/HNE77a0OD2NVmEjJbYmZrGIorh7GCXoBpd0bpfoeJzRf45w+pVqqTs0i
thX0onXREdizPMxpJ4PRsz+SbED9qvdf0o3vcTN7iGz5tNMFcry0+jN97mBh0RYasXppYYBcNbKZ
2nRJjnXMglbZWAwqKiCHyFpN9oFE58ArLQfsQJpWeGA+W2pwhxhC6a8XOdIt5HY0WhDHkbYfO3LI
wcMysW6udWbQ3WwEspv66ictNlLi5/eWbpV7oInHuJhoNi9fBaV1xLbHRJLARTQkXbW/PVPQuP31
7Pbl7SHTKLnKiNayPNT720Pz72eTokqwWCFQ+xHqKFwjhf2g+iI+VD7w3571JO8sBGs5sJk8Rg5b
6JjZWurXtayVl9vLHdCWbUKEIsaMbSwNlH8+qAOGKDLn/vU1eQkmsgLjZVxmINoyqejLIIVJttz2
Y1SjP+Mss2S+9Tv6nPWmWfw+Wl/zvdvTRuPtTUQ6urfrTcgvMoQ8ptS4auhkSygYl6ep3iROtUT/
3T7WZHHYWHqHj+mvx9s3oJReZgPBZq6Mb0EFLYXrk1HP8uzPg7qYZG6uJU1knqHM+OOXiY2CZXEP
IKvc68vD7csaTL/Aq736862kxPmh2R11Vp6Xf703+u1tub1XjUKWhBL5a+Upr4lDCfVa2/szA2tr
jnN2KTJKbw/N8qyxfquOgA8SnSf2M6RCScAZpcirfj/euK2GsfWF2e//PNh1MuxFahbrxJ6vmUTu
SRmG0j4dlmsu4v6saIvOUocCfHmwejB4wmh+UjEPUMQH4iNDjDk3U5C/mIJuDzd70F/Pcg17Ln0N
Aoml9q1d7EG3B1POWS4to1pTOLL20VVgVUdeFC/BL0bUnf26Dkgjn2m804F9IBp9Wt/+Z7/c7Cr5
KW5bjQrS3JnxNSBOqIUFDto/7qN6+W03C5I8WQxeb1/3bfAcWUMArZXP6PZZ3D6oPlGztZGbj40a
Y6/zY5acCmOWGcmA85ar9G/XbzPALiiBmzAn/9eFbdIIomwmfIPwSfd2IY+sGkg1p6rZ1hQE1u0N
YR//51t1e5fwxpNFksVduOM48ddbcPtX3v69WqQQqLO8LbfvsWzna6sOd9nUe2VPikco1O8ihZgf
jjnSvVa+lzkRm5qF/0Opqb1VxuBi1t6AUrmW0uO3bWO0mMVVyiHjxxZhhgpkR1zx7Q9Ue8tCszqm
w/RaJwkLrBWgF8hTxlkLfbCekM39eRgXoaApRwAZEc9rabcyZvqZ6E6EWYyuEukPfUgrEY1kJUER
DPxLbXB2k0I2eq3bB7EMg0AhnqXRHoq2eMTwy47JKF2bFVAiFO9yhtjdzk9jf4rz/IvI42cRyL2T
SvTHwMu9ZOI5DhFBpFb5GvT5q2L6BowtbgE5i881qQ8gHMZ7gVysqEjzHZGNAK1gDoAR3+hVWBSc
PGuqdxzNzbozAR6LmWlSkHbbBf+2Ksz+KS5h8AV1e2pVYmCCNLxW8mRiiYhXQktAqOEdhc3P/hqI
dkfiWL6RVeAaE4kqmfUUq3D3aUQcrE+JPsFqyrLt1FnDg07e8jBZ/b7RCK+qv0bl3pofypSxvR+S
B1RlyTHUx08OJDSnJeksdQzFlSVqCPCH51t0HpMM2KXhmwE9B4lPrH6MA/0uTy+TlXzTbSaCYQpZ
QNPgo+koVqSJTr7okqNFcpALoXSrx+WDVe+APWwqxaexapFGoBftJTEz6gQS0BwtS1f+kJ26AlbJ
HPcnMT77JnO5NjBOE0VGW9fcEjKDT2YJITWzZ5bl1UrZ61SsiIyVa9JT8Be0BT72ZWL90ej9U2NY
7z1vAhkuFRpKwYVo6I91muytTDxUaYtyblJXZT1/wSk2XDi7iMWH5l7zTXzyKGfr1MaDkaKdGVUP
I+918n1ka3aTO5n+UxM073VqteuU0EQC1F2ysl8RLTNr46G14w03/G8TtbheWjv04FQkyqgfqxgY
gV4w1wo1V64icxXr6BlK0TxkJRRcRLcxjc+8jT5nJXmAo0AGSGKcCEvq0NnkRzrjWzWf9kQ0HhIm
VklPakevjV85sSo4Ua9zbT4msv1mQ/Z3mcWT5zWT5qkiUC0rRBFkY+SCUWMywK2v601tdK9FkT3w
Kh25p6scyIxrc6Qnvpam61HNZ4JzfIdOyaK24uRuRiS98zEECNtTwNtjshJbuZ/p1/SGiSwcjbiG
QlrXEIGrmX2JxuZ1nnxMDeQs+E3zWgeh7wwNqn6FvDsioEgdqwPTaccEBXlURZt8lt7qHAKRLxds
BXiDhh+zaMy1bzF1CKv+QyDGq4XUrXSQi9TgLAdGR1wF2FPyVC34SAvjY1EaBNTKUhoRByE/NVbe
uxaudwgImRcrteWqNeMx3rWKOpnxYdYPh65p4AW2wXbSK0i6Wjsy+BQgRXv4S3H+m1Y6eHOjfLU0
BVthb68KWf5pESmCT+nPJSWWw2QMTHJqp4Cf8csEPdKohc2cRA9TEk6Hjtg4J+g3aoLZvMxCeysS
krlNU9rHA8k1QgmOIWG7BEuJ+IKHGhV9rW4aHfFsSAZfwUCOdjuyynQ01/Twf6kskLJ3feVyj5pK
IO/H7Jlh1z3n4vkoa1iJ7IzK2uh+1c7GyVXRkKjVj1GvxWauxVtOIjWeUO3QmYzzYVw4owXXoFO/
tbQ2V3M8jysrGICUorXVcNCoFs63DPUkZBRGuwr6wApkPz+7FMw9TD+/RtF0aXK6sVnCYFq0mryn
gH1m10A159MInOCMBgNHNXM4Fp14QDDwaQgVEyTqFsBDknFuU/1O2IikUokJfZThGmv7bZ/0iPhC
2gJtpjLLs36B+SAGN2QwelLUebEZpS7ILGaV5WtDx/rIsuZFI5+mHtS/tD2mdT2Wnqol5ZaYpseK
NWif29VvmA4MpHy2z6z+Cemi4Gz8teIJomZ+tETargItvQdMk3hJb+DhycSxrbs7rUq/2WKODQvZ
Ort5udvXrrd+2NJ7Vx0Z/WGj3suZ2MXxd6IbBMTNwHOMgb0xpibrNNWFCktOU7uOG41Sli2NG6mB
4ZiMNLxixPbF4oftpWCf+V5h2Re576BjSKwyVLWYb8SgsAxaEfWo9Gl25OCVk4VkaGG21NFDnejZ
2cgH9OWZwSixG0yX3ySn5iXlYO2SZA2JRRtUAOirujsVPqxcTXuvRzOnzuwG8sX0rZh/aotbPpPt
tV0AuFGZ97sWL61oUdQp9M8ZG3X7qgjfClFB70F5XWFk7wemcXMz3fs6OOggi+aVSkYGcuURd516
p3WkWfQVKrIEFW8hZGAbivHQxKikByuJt5W+VdVqOEqG9Rna+kniFOYZGhrIXHvKE6Ja8hi+ZVSw
oAUdMW9IN7q63A6RH7tKNp4nkhtOKlc1yZwbwr6mo6YORGJMSrcOiZhIa2+EghaxSriSgUpSTpmI
z0XwArI7axvcJR0auLJzNF1+CLj0UxlEqbnWzeErUZOnooMybukOAWGEy3Sh7fadwpnJBn6TzXTg
DMXJcbQy2YouU78Z5VnsaZNh8xOYywAI4LetjfsoUi4EUHReqr0k9LedZuED3B7M3nCrJMfJk5dP
cOyemCMyRHfMFgV/THOo7IJiRS8YgiqeqSlK2PyD32z0y4M/aGJj+gqY/s5YFkMiitT0xDZHmFVn
nxkkEnc75o9x/xm1B1+p9FVLSYQG09ddX1WvNVRis0RG0prJh+2j7GQWUW+ntH+b5ZF86WQlB+m7
wBExoCy79+PCU3vqljq6V1NeT2MO3yO5lXQqj1JmaQgHF2WE9qHrE/pA+DIclHez4HgVtekP3LaH
okIH2Datp6vxZ6lonzMdD69spZa1iKNmx1VnWdJJifoYrSa0lLFDwc5nwjKcoGUzA877UmfwcYYa
ssDCHdAMOLRMH1TwIC6yqZWeqatWtne+AfFESeNqPc9LK2nInmtZKVYdmSM0M9WdoWbkT+rdYRpB
DIaGdmfKIcQyK5acIrMNDxISrpcU4F+CfIbTQOuYPayOsU6qY2jYTiKy0qOh0qwj/SPv+9wT4qsq
Wx+1BdLfMlTWnYFPqxT2x1DmqFJwnWQuXaeZCSxoA2tpmHfydDSr8zDTtLDr4ilLzZrz1QQ6QFYb
TFypWEIUy3Z/+1pUQUuriVPXc9qASalvfYQsirv97es/D1EZslzorPRSbu7HCRNISKCJU9D496bl
J0iCXxDdzmwW1xvWrn29/KJ8zO+ZiYxrCh5+w/KtPw89+i1ceFbsFssvjUc9baBRw2oRgH3m7M2i
lQF9wYbpZ6YcMqeu3+ekP8tuTgSAG0c9+0qxsF/aAJVhx9QBgSQPvIAjqqIc+jjfF8ZbrGjTLsqM
Ya9240Anh0JwnnTZG/6HvfNYkhvJouyvtPUeNHdoLHoTWqVOiuIGRgmtNb5+jiPZjKycqp7pfS8I
g4rIYAjA/b17zw2K+kRPn7TOls7IsunYLSy1ApQvxbLqFKkiRyiqrDygViQ4FDAc7S5sMmSmgVqj
ILKwT6ncMBP/vUhbQq5mfcZ7pCb2pprJj8T/yTZlpBalz9agE646+sNpWZBnMp5mlJxxZGsHX02c
4xi2WKgWy9p1XyGG+3bAMFU72C9yNQMntgqFhY246mX7ujOvYUFYKUK7eOCjndttndjlQbOYHM1j
GXJ392kW1VbcrYq6bU+pKmdVuYs0oYpxN6QxqraO7pYW8ziSf5pTSa7RaVkz1eayps5A6kSYqofZ
oWnNGkzKvWs4ytDVIboxutg9CV3yX7Rrc82ATT9ltq6fSrXWx1VwdOh89o0rT34ymNnKGoCTOXVy
t+yLA66cy5pEbbYSnU2BM+9+SMMYt7lVMZpQabGm34P3qb4uG8tugqHaY8Inho4VM6Na1L/X3mwy
4G22SYmta3l9WjEafGU3suE/vKS9Lotl90R20HEsHrpmxuHANCHBVR7fSjNkE4KiDtKLRcIgATKN
IZFa8BrNaZYnWy2WzWVhE0a2qepHMrJ6NLR8TE7+8vdfvQj1Jtmu5eA860idXY7AcYQqwZA5HBJr
67vPZlVj15nKdReWAXOuVVGJj1nAZGV2UJdGIbSFGFKcNTnYEkbDP2B7MOrSvEWAhfyuoKSt9VSz
G7+9SB0cGsGvX5Ix/coYaJ0a0wCFKrM3soiQqufvi5ZvSQKQLyyAUsyJ6Oj0dAKuKm/XmMM49Cfm
EhrNwz5qsq2kULEzJvPcMqNpx9zaE0hib2ot3PwUm5H55n72CYXT6+BM0bdmz7GO5PtC9j+0lP+B
3bvNKojRdhOZsKJTyje3d06BIow5PUhQDZtNZaOE/58qZDp+/9c/dYMiwX9Shdz+GP6Bbz/6VryG
Cf962C9tiBTGOwFE2DI8IlBtAt9/60Ok8N4Jy3DQZSAAQSBy1YcYjnqQgJ3pGQ6x9orw29C5Cf/1
T0O+M3TUYa6BqIRrgvlfwYShBhMlXaQTgRzq/2hBJRYmfXemmZYEAmWKP0dNV2SVzEOQx5emitbU
V/lBGCU6WmhO5ILaVMc8VV0MdQ/PtO01iJcdHAla5tO2o6ZahdY3Mwu1rWFdoPaOpybkZrIsDDMa
T77OwEXLps+Z5G5hlBTCPZql+JPUau56vdwuqyQK1C/Hl00wm7B+Ew/DnRrPFYqcVBrVfZV1wwtJ
fMGMy6ZRhAZVSWYCmXMr++4uRCZVb/bUwvm9tmx25I1uJ4lZ0Y8AOc3Mn16Y4MVS4l7w4C0K11We
ORNmdwrdnSqLdwpddd1c1jz63aE/4d6wcAAQrFqcDFU9vy6szgz3nWmdE1XHHGnLviwitTnQK98R
CXZZ9jNsHNcTsoJ11U8ACHrSkFVvqweF0xfFYyrJmWCYTpvLVKXtl1Wn00k+HB+tslaerysoXpGg
ls04Ig1YRtrPWnO7gXE1ffm5cfrNZGkxIkJ002lI49by/c1c9t+pmdxrVBKUShvptJfdEBx3V8ci
2E1Nv3epl6/I7OEy3EXtPh37Z+LuUIbUlDfc7LkLJTlLYX07oHkD4lVtBTqb+3DNpbw+z+h9zqZa
Izy72IPK++In6HkNoNH1YPY7I0HXpyWQSIphThlhgEdoimOgoFvLZxPb1Xtu1QQx3eS6+WH5/IJ5
joDPmm7d3psFzCtpK0spYcU+w+UJYbuwf7QFjdSFfcf3+Rf1Dg/ir7XrPqMcmOhdt5dzrpvLM1z3
Cc+nx1Sl/baeOsYOv5/w//E0bw8vTxtAkuYjV5C+l+Pkss44Qq5/E5IcL+66ff17//2+uvRAFuSz
//J8yxNktfj1hiyb1319qjj3FmYhB5AoL/DtW3DdfnN42RxzrL2iY2KybIYDI+Uark6qfi6R+n0t
Czi+v9aSJqRued1eDtfMWdE7qJOWIy8nXR9pRjAmWidcM07D+vsXT/tm3/XPky3F33tzeNm8nnN9
NXmLyodQvXaznLIc+Kvzrs+nBZ23qxPvct11feh13/X/dt2XNPpdbdswdpb3RLed95ABg12oRs8a
oeunsilqAaSDS2TNvGVev11FAoN2dgru4k7iBbarRmyFDCS8AhoTy3Ncn+3N5vJcCZEY/CjUH/P4
sVEvVH988mPz0CJ2Xc75q8ct+14evJyzvJCXZ7huXx/9Zh/JHDoYJFEchyHsAV58JjM9o1/X2nSQ
iCcdxct2lNojlDV16NWqpWiZKHi5jL49VHaHzIjoE3NRjxx1sZhy6gFRBOZ06Wj26shL1/PVScFy
6nKM+kN2up66bHa2KXd4vsigpD+MXulXk3jpDTcy4gotNYgkMy61Zd+1j2w1Y0HK+e+HLA++bi5n
L4tBzbyWtVBY3spT3MNZvTuZmuwsa8vCKjyQmO6cg+X6faAFcx4lzJw7JM0nrtCvF3+1r0247hLF
sgAel67asvYK+kjJOoEIxS84kOTmmthGRxIQGVHbTKMm13V3Mo9uXwiR15OTZXXZSwQkT0FtGjpz
Gh5iNRldFl1PNyQr8UIsjculn7gsIl1dFNW9bjmAT4vxb1kg7MYZL7SQEbZa4EoZmPShCAB+EXwa
1VtlNDOi8sbQToGohu3oYnMwpTGtqIBQNem4/BFA9nqx7AsL66vIR6J0VUtwET0sLcHc4v+L1+XY
qBl8oqoFyxpIZPoNRXmkz2SdBrWA3z/t7Y46iMjo4Po9k1xG9Y+Y9HDpxAq5oT795fNdlAOpP/OF
WXZ2y3fHUjdBmB5pEPF4QyekJIeSyhyVAv7yTixvjA9B05Q5zJFZmCd63Kp1zdqvJjZrk90VW6Jc
cMdl+USlRE3B9dlkpLF02MWC/gwLwvVM7KKuaqHqI844msLDE29UcbIMjQJz6ThrXFMAl70aEVqU
0TRLQtHScgbRTdypBxsJ8z28fgAJrqPBVIBjMWoDygZGdfT8GL0tbf9le5EFvOxctpcjyyKfPc4s
9RT8T6HCH5bt6/FXJ121BWmqYT/X25uXp5wZGW48n+nurBlPCIOyHa3xGYLoIhpQQgBDLcYIiHA5
GAeZHWykYEddHV8WS8N6WXtpVi/by4Ou57SaosS+Of16Dm4kk6av8En9RMyyLGbybbitq22+ZVha
yz+DQl8dn+yA4OvCjTdvzlke/f+xbznl5a8sD/Gj4TtJ3QBVfr+cZe36X+1HCr/mlKH+VG/E8m5d
/7tvNpf/KN5wa35o1Q3pupDqJnTdDNQdxFd3FAJWd0Y92nxh1a2lWO5m1xOXNVSg3Neuj7kefnna
KDXyw5udTqPe1Td/djnnb/fZjOHXRmrsbBEUypkEZFYt2oAe9cv2q9XlUK7ou395ZmMhG1v9/fFX
z/T21FfbL6uvXsWoj/zqVI12eer/6/hy6hwVuOnk91d/469X//ovXV90Mslngt4xgb95H66nvHqK
5aS328vOVw9/Of7q5RgQ6hvEalimKQ39XqAy+LWZAR8yKdgeloPX/ddzHVP423JOP1934QPQQQSn
APWW1eVIl1JDW9aKiclhFu0nRq6QU1iME9qQWS0S4gdAwKnVZedyGHkus+HrmctamJKXPKV5tYqv
h20ahwJzHM/56un0POOeNJSlWC+ry/GXv7Rsx/X8jMoxhSXbeSS1/H74svbqOa8vaXn25TAf96OG
smcnM/jsfa1/WH4r11/EsmkGNjyIl9+F3cdgxK9nUWlHUhExCuF2CnR9UXeFy6R4sctfF27e0qLL
4TSANTe5FXmyPcUFBdJlQTg6vcBlFbOZJTAPcsj7UXcWtABPzWdT9Zsx1fBsVGO262Y27gD+W66b
E6ZD+bxxw88MdqggTIa2dZvuB/EA331u5CkRmmNSIHiUTwGJfidI758cWm0Es09yh/X1cziZeJ7V
3SrhaQrv7LVGtkWK92siv8zhr1P6OcIhbwbcZjTUXGfR6VBwAwa4YWKcbIObuY1kN6liLLai2w+m
/T5VmFprPNP83gnBIIwvjKwRa7i0EWdN0biSu+vcdSlFLLNY4PHDtrJNuCNDL0//q8gtFTlpLCaq
v/dpHb4MX6LodTXu10P+XY2zzHcYqyQ+wz9ZtaQt3ukmo3NTuugthCF/W7V0/R0VPUf3LJX7Zesu
BbRfpTjpviNlEaeWToiD5Ij8r6xaxp+dWnjQDMpwtA11W2D9Ml2sZOWrWC9he+kcW4H+RMUEMtqE
BEpLCyCxubxJooTMF2Vmxxt1lm1nvndnciB0r57oxpYYzOUMOFbDj+vnA+NUOJMoz0aq+qRMJJV2
FhToEbXLet8TfESSLpzVEmLh0BlAwioreBxcOvfYW56jEqhIGx0cs9Vwt4c+TkPoroRG4xjWoPHo
IIo7Cb/N7wVyXQJcJznan+GsAXeUjApTrxzpNDKIgjmBLjofHBQ5Pv23Hrj2jL1oJeyi3RThiEvH
7bCm9xjmRUtDbyBtqG1i96aFHj03NmbcEGVxg/RgPJiIqrez1hLbTWF/7EA1xcZ88ALwbLmzKkcy
9qQZpzu+S/WaNGUkOuhUaSL2xIOag3nX9MO3Bi+6NpXmvo5L0ADlwO9Zs7+21vQRnSDFq8B50M26
vOtbgGbpVGwHrN8PE46wo9vAHS1ij5inFo3dgA/GrJz2Y+P6P6uyQzGQeIwsDVhZwkzLLaET64rQ
sWRIGEYTNMrUu8nxkES7uB+6W8sMbmg5I6114LOmtknq+/iTwJ3kbui0T1ok7ptCnx8zS9FjAVs8
5VG9ax0btW0FVrmvA1SEZUqjOBc/B/6P5ygU3+LWs29rB5KGP8YI0kXbHqqZMJQRe3TZwgUvCwcP
cwAO4FUV/P6lePzadGhTJX9VU16+yLbtOvw4SL1zpcuv6fUXOZtN6Cd+Yz/ldIwT4QPjNsj6JP4Y
mpPV+0dLlu2WvxtmafxZWDn+JkhOLuF0JyvUm7veK1BXFBI4I6mwQ9LLBycfrU0z98Z9tQLbHzzL
Aq3DPLngZsr+IUpEv5/DeNqmAO50ppz7Aa1XKpPyWII487Q2414+QuWpHMBZ6IVl5UQbQyvnS+8B
nqJKKrSmuS2yZh9OGonwKRJNu02/OWXyRYXFf1Q8fm92PvRpZz2GhP708/BZz3LQwY0CnQe4zhqj
uIvl9Eg1sl0bHYpgJGD6c839ioAvjMd2m3lP//kN11UX4c/vuCkcdRFyXSFM06Ip8Kd3vHRtN/BF
mT85VdJtQopgTI3RzfQhfAPgXp5vfcyDMLhLLyOhW+d40u6Rvn5uhaZhYyuBjk909squ/gbloUYf
1ucHQ2b1hamojirvJpJRTN0dIECqFkEVRGsZTMSslQMjKqYIQCUQl3axcS/j4tiFjXuKxq9Bbian
tOw/NomG3SiN7qsQibOInBB0EYoBvCEDOfXv9bKQZ96lnOhhY+92gYPXBmZKUI33lut/CMxR3xNd
FGEooO6eoM1B9k8XeXbKPwb4W0So51A+Zm1vupemREoz0bXd4pOEbOCWfxB/5t7bA1Ni282Q5hjf
cxukWa3Lg6PQ1UYD0QzZOsGFcfFhCoaLCfgR1ZKzbU2kfAaE78X1EqKyWRuxwDUXMKqYpgweqEiI
YC6MFfk7Jhms8sh96BaxdrSSE0oVo7Xw3AzHDD6B7At7V5c9rY3Y++RY3bdiji5JaPiX0nyfNUX0
ZEFATFrsP2kTB/BUEgil4WPrakQdyF5X6W3eVmBxBOTdEZZFv7fN60sukH/GqXbbh9Q1kni2zqUt
39v5fNfhmdyJJhk30wglLW2iYYdXjoBouji45sho6+fpLGZybvF8uiQPVpAPEvOWiEenJhpPC5E1
tz0/6bkvpzNAB3o4tDEcu8QDGHRHEwquT1Q71hLQrJWjuafcAHQTSFRAMx2oJzSMh7LH7jFNwU3f
W9meH/p3OpSEZ+toFjrdi9a+m3zLw6Y5oDHS0U5s0rYVN3yvIGUlG10nDrqCwRbGojxTIsIRN+c3
A9lnu4nipo8JZlc1gE/H6cEgTe/ex1S2RuSzHyNr3naTRZyg55QgdFk4dDPKipLaxP9sRbRJecgz
2GueRdUAWsRmHtzPhh4FO9Fhg5OlfeBHQCZjniFBsZq95lMyzAd9PMTCQMMUBwl9FwtfbGDszdls
NtPscHsieT0cuDtiT7lv7eZbV4fDiz//T+bv19fdpT356jJgCeHqKBmEQefSM3Tde+P11oPe93EN
a49xWsP2CRVkIody6zmxB3CcbAjPrB+SyiUrjZyn2gE0MNMj1zBJ82NptiLxpvNIxvoKoBie5Lz/
EOBIREotwbkE4/c5ENZTlJ3w45VdN14ay0fhQ0Uy1+w9hBe0XyWVMK3t8NUYBGK55Sc8U7Be5rE7
DhbfZC2YVJbfpF88hMNb29mHIMMdZ4uje81HLi+Y0ujPNw0xCLpUnLT8hw3z5BwGnbsKddlicvZ7
3LO6va71HAZzfqngI++Kmsh5M/R5/jGKt5bQNznyTd3/OtL2O2TCzM51AwG9gMlAWKtyYOg3Vc+1
f9CwsFiGNV3wc5JP0Go6BEGT8VApPeKnYdDGXUt1wk7B12pOtunGNtu1RhJDUNesczUJgMnh576M
vlJW9/Y6dmBP2ME5A8pT9oGE+zMB6nZoGqI13aGhxPxswpP1onw41Q2ovTIu0Xen2hl8Errq3uh3
EfW9VSRb82bIcZi5Uya2mTcxLrOS4BwFfLwtBjfMUGnMBSDZNzWfqI5RufHK5KYdSVCtizRfE3OK
6jxIvhcOxopqeoxQQ+5MIhHXAgbPox6LjtxH+xmCk28WxEbn7r6oyuzSqWzPZXEY++7nf7552epL
+boDLWhl664jsPzq6IEcSAyvRwsD/nQtmGv/sfFhR3s9vmgkmpijW705CFP/UNbZQdPm8bG3vsWz
N4EsBSmjU6iJ5uqL8I090d0JFs2UUbCqU0Z6oe9ClFUXQk1p1MyPZL7Fp7EFkJvU7oOGSe4PN2/a
teuJ8LHMnHwdeYKMdIArUYUaw8KsgSql9taeiw8PG954Q5wpulGnnunZjulFp6Ozolbt73kZXzGG
S8A/CaCDZt62jXHTjw85Gq7L6KPetvMOTXFrikfLx4fZenxodi0+eCTTzs4sD4OBO5GRoH1hYtjy
ywHSNWabwk9huFvNporAt//nN95U84k3b7yp5jYQKoTh6Nabq0WOFKWWYeA8pjbapzGW421VcvX8
hLrUv89Hb94L3HXIZ63d0BLdqIWKXtBdSkua68nU4sesIBbG0rZVm0479JP2pkvKD8IX1rmvAm1d
m713q7UkN8w1sjhXWrc5+hzkNulZMjI4+gXuPbS07VpHuH4odAz4hdWX53RCIyqFdZcmLiL3sEAC
Bng7xyFxsRMXGLJonlqyrsCwp8GOUfJRM+ko/uf3SHpK//D2TXJMR0pddzzdfPsmDVkd1aTxAjMe
JHfMONHvIvnQzDQK6rAXFK78T7aO19HuR/R53TwyXUHHXPXSPGY9lzqN4K590nQtY99xWE9+xrDW
rFTAXQmeLfFIe4hBHAXefCMoqyi2RM11O7ePbhkBeW6jG6eKP6L7Ng9Fcwmz/iKcstg1SNSOg65I
x0G3a+3M23uN83UKUR5zVZyfHazP9Wh4x9IQ55lWx6XvMxL43AkNFci5khHjRnezcSPRbd+SD8ag
IerFWYtIqhUTMxyvME8EMbqXTNAuaHD+HqccrZOb3MZBFH7SpGUd8uhjr3WgPTpzN3VJeIOoKyB0
JTSfhURyZSSzfc4anJ8MJLiQnKDP9cj5MuZXeoJ7CsHjXh93pkZgStWQB0vB0cXNaH2yB36WA3Od
LbZeOg4uqlSzaILDkIGeinNbngtiX9BvBh7qQHSRzb00B7glXl1jwEihi9fYAsMw2jSFjXg+7R6j
Wey0FgtL1Vb27Vz4ziaORHhBPf+pMxouG81ImyH5qo9j+8VNdPS1Lrlwlu8eMsaEA0NxpZj+3jf4
yzHptBNJRXkGlkh2NcHP6g5khvm9ywXqgrD7FoPwXTpI966utHrnhmmxNYHb5mkDuWI4VgLbbOGB
wnYKUjBg4VlAvfUYm0MZ2keR18EHI0HSb0/R9BBV4am2w5h2NRK21pXvh9E7JmTdE32LZV6YuLwB
dzRbBLPNrtVcbLGuc9+WEAey+K6C1FTobbjTLW9c5w1XniDbR3pvnJsR307Vd+fBBK1ErvMPR3bO
RhR2sAMRKZTGLXk2olMYaeGlcoNiVzaYt5ZNvN97J4u/GUVWHCdAfDk/Kaa9esP426v4zvC2mzBH
GC0R7TK0T4YxZaR+D+CaW6xuExL3G95c9yXs/m8HRlzM3v6KPYW/8aRrWUvB5s2MFJ9dhtOsrx4t
9Afoyz3aJ1bnnBoqKrfclB5nxdqy6hyJcqI96SGoDr1qShIWxmo/+URHkVDMiILZ3WhY9dmgQryN
/Hstyx9MPc6fMV7Yejs/CD0OD5FBlldohvp7zwUWErmKotyLfF/o5XMbk4IqGu7by3WWYEd4symw
M6REfBJBN9y5if+9d/tHkRrecxBAyOVjvu0TMsp1CYPKp4ACuLqmsVkW5Vrv3XHPCFdsqM4QWVNg
B2hwDm3whfgH8jDxMocwaT2N6K10cHa1NrlnbXbdW78qgkOXVTAWIUjwh4P8zuqMMwxNn6kTtlAr
D7o/HHLFYsQXz7aES50GAmDxSBU2Lx96uGcUZIrwvTFX1SGJlJxfG+PnzH+yPXW2mLWb0XfTo0du
+rGLcIxVPlc34QQPPTaPG98T8yYTxiX2bSi8LkVTRoofG1sSmTDpycWuGOf3oUkUxSRiKAjON/Lm
88egEzaonig4oyBSLeBD7hnDWarhTBCbKk3GczalwhFYDJkeW3y1LTWEfeNhWo0s7lxR3h2NhAkd
/gJG85FGVGja73MGe6vMyfxbvSo8Cr7wYEIRk64RQpVsWy2/bcaEusagfYj6osdFUIp9rdJgHQz5
245BR1Ho1jnXn6kMV2er6MkU8Wli+YDotp0dbiIjRGydAccG+AUtNY9cgJV2zVenqtqti53pkHoB
HsAg/hjGqLmrURh4JUDX5QGq/CL1mMM2/qVHSv7A+7CxmuTbgKT5iXjPZG8VRnCKCAq9s9FAOAW5
BABLs2/SvOOO63/RChxcPpgQiPNDCtcwMigo+mffzJLbyI1OBd3n96m0vlKwkTeV2mor6ujB/FhV
qYGh29af07xNtgHmF/INPmSNpt81ojHu/dBw1tis053biBzeWubyEXrJowv0An8O028z+enXw1e7
cu2H+INu4NYJmwEU/qGNjeIh0r4TGesqc6MLbgPyOjAMYz/1lgvJsXDfmzPJKlQR4SPGabFPBuZd
3AY+aA3K2bDlXpnA39vAWdoYIfffsckw3cxZ9JxOWNJQ2cbHAK1uGRTdvlPC51I89waq5qIwoj9A
Rh4qIuDmoLjMgaKHFETtGrEL8J7mvdNOKOmSaBfIMLoVuBEfCB0/WrDcaOxrOZfXcvqQ+HztGByF
8BU+VePElyfBxoDjKifFwg4vWZonBzP/oxwzLEa24xz02Lqg8CvunRFfjdaP6X1p1k9d6wa71Ku0
XWF56c3c4bchGN5d9dHImExrplPQxR/zSLe2LmOoded62T7LyQ2AJ0kqsC7DT5l0iMgbeuc+tkpq
DvV36hT6bRiA1MXZh+QqCeed56T2HpVhs24jqNpB6z4fcsZGj4xWjsQXy4trhu9Rx2tbxNRp3NYH
qGDEwzdWdrbLiWEg8ydUI6Z/yDS32ckaLp8Ry/5RlrtMEDMjWgKP0zzEIJvVPuE/FE7NPk+PWdC3
GyxehK4lRBdlVhSsHImxJsdsz1VnIKq5Gp6CIk1vdHca90Y/nbIsrZBAMGyerC9tWtZHJu9Psz+R
6TfhMyWqW7+Nok3qTfuyi7+l8ZDuROqKiw4haNagjQyOH66LolkH9uRfNAz2t4OyjXplZaDlMBnM
CuiZszT+cHLngPD0DzAa+kFk03j0JIOEpI1tnIsOxPO4ImjQIncK6/Gqx2pMD8HjTfPu+bHUp1h0
w21aEjBQ5QZGyWDeJqOcPppTfhfUob5Cvck1zSSLN6ntned9gDORf3KpnW/w+QmS3LrmYDN2f7lT
/g/x5zLJfDX033xpv/zjBz/Jdrr9kv341z83P1J6R/WP172jl8f8ah051jthwtKTtm1RyOFH8VvI
zSHHBYDk2p5E4K0zz/rF+TO8dy7oPcth+LG0lXjQv3Xc7jvTlNJCFG7prsEM7L9pHpnLLPnVPIXR
jWVLuld8Bz1mrfYbHXcS92EsZ6/C8VnY0G7LE4XCCgqZexosGjgYQmnUmDjECTZQeh8uU9shqnJM
ycO4yehgkMpJsIYFnot0hQZNEuPZQnbFZkocbmCo0VYkT4Y4j5o2OKNP3goUNZBHe30zMKA8NxkF
nCQERqPMxMFn1y4xaVot92jbhhvkIjY0NHI2ZBV+EZRh941j3w4W+SFRySDbNhFK2xvwZWRHzMSa
RlPxIymymVmWFe9c/ovrBB8xo9pP5mjdFsj94PiiRE6Jn8Hohft6P44Vld/JdtcUNWEtiWBLA4tY
IOz5KMOTLaAHh55QCOTbJ4AAp4WfWdZTEadnEdQECXUWngw/BEEP1yWfzX3pEA5bS2JoJ9dbMV86
up2YD44AT2Y2yT3Mq8+2z13XjWixJYQMxFl9yuYJNMH0DNJzXGk0YrhA1Rjq3bki04se2VjV4H0D
YMiCeIi8oBanW0/DoJdAo5PkCYzTH1G5I3DFqO3yOHDF3Nam/DEDs1vHTkkQqw5QfPLgXXTNRs8m
AT4s+oy4Cx65vo2hP+Gzk8jKo7aFKETdqOXym3FNsmlY2+JnMhSUUUqL9I24fcICZ6xsyWe/E3r7
IdMDwp1GMGfWHJxDG/+/G3y3tAQwqcIfylB/qHv9wUq6Zu15SbgZOlAHDIdWuzvKL7dYtYaNCJKf
kxlvUocZvKDJIAtABlFM0of97Pt4t53GrtZNPZ2h0HPviavvsrDAUlcwHhIbhZsVZ/chf8g2RrFC
rnnTFlyTO11/yAkumAzn4vfdjfSBEwDieOqjFrqtL1ysa/geadApbyOR6EFzTNzggRnvBfXHxRJf
6zK7L6vkNCIKWAWgdXAQ8qEkExlMtn+cShucMXCA5JgaBsmeyefK6kkpLYqnLsm2jpunH5KeZirj
OBzTpRHSbkugjWSOdujE1CtJKRDbu6CrmDgQR+jE0Ih8/udwwla2BWYauQfWdkrXWU8Mo1bN5aoT
KnqPEmVAsxUR7LruGOYDUMHzyG+cauKI3XJgxFU5oOlVmUobKNDShEALwVwFIMEepwBRKBWd1lLg
8YsDBu/ArPMWbTQaxJ+x++i10GsGt9oy97zzTQ2dE5y8rnagSrhPXd0Md3adMfe3985cPtna1D5q
frrzqJXnsia7tUyZmEc/JThrtITHdLAOvjtTngHdd9fY3iGeniZaK7TlJEFoiYtB4IbRRb1NE39d
jDUi3LREG+6VxbrJ4ovtk89CwwMYSwZl2KkqouAaVLkJl5qk7qNj+bVOLf/eujXSEF0J1E2Hi86u
VNc2LZqxlvoBOUHy4zSMxS4Q/SNNF406Bz4KJ4YSNenUFpj6GWvpUCTAxgpFSgM7NdjVA7jT8WLM
I9Pv1oMQ3pK4GBp5DXSTdrGaddDQ4erUp49u5ZmHDC2mSKZm5ycGrMSunXdmKLCazd7O91ZDRbqF
H4VPRVjBSw7zp6Zl1B+32c809uWewSV9i1B+c6KTluF9G578hqDdiaxjGguS5HlP3jsV4YHeNNz2
04NuxOc2h3BsGKG9LrG3uz7d3qiPQBlaH2Y9f4qCDne4biIT63z7bJu5c45HzH85XvrezWCVlCNR
diMwt5Lx8I5OwTdDuTJo9tVnfYiTbavN33u6RUxKsaWNH2JMRFwb4mTF8HtvBHSTgb4+OGMz7okd
INLLd7lvOLV91nUrOGKt3ji099SFX5djdxaSeBjq0MDehWgPc0GaWUT8G5Nab823JblYoKBpKYZE
yUHnTwZrD6SFjBaX6+jkwdPwirymk4MnOzOan7rTMGv1Z+2MElg7M4W29kGv32u5xbSrj8p1okG5
heidMXtArYSEHeeS7ZABOsy31Nzyg1YXNxAHxBk+lbXhrcD3Cnc5rDzionLjo9fN8d4wHbp8fVXS
MrBvilhYNIuneBvWILejFirU8ipq9VKWtWr+GTqxg2CdPVmLdZwv2surzMNkPCcdjWQSDbK5xLc5
VbgiX1ariJpf+8HyCmpktvFcCEPfaF2IugJuRG3qD6OBai0lIHERJTkNQblqLdelcTKpcq/amDJA
Mfc/M6sKdsWEn1ePP/UMGvmip/u0YgZa6/ibKO/dq+YsQrOZdPJJPwVoN4nSCtZd54zoIeYbNd/8
3wizXcRJnjQYc/29Nokk1baOvrX/KH7+Y83EOfsafXk92nx5/L9Hm7aSFtlku1Aa0l38pNfRpvNO
SsfF/GcYLwPO63ATQRL8QcZ/BkoA4NHIBK7DTRcUtM5B23JojP1XWGn1519XxRltCkuYBkIqZn22
of7nr3s2k8zhhU6jOGgUc0qo8sFPaz53NA8EP0oJ6UJwy48hifjyh9UoKMNTh1xJzN91NOINYs0I
okuQxYdhuB8gi0R3bfVJmsziovtXb/P9yxj4dVtUX4RTfx4b47O0bezOvD2YJ9+oIwqLQYTr0izX
RkEgAz7ZJivvhaMTv2l+Qt16aXpKGKC7LDA6kI8cDCHlfDu5/aHS2q961jAD1A8zrTeaaOSc+TdR
4e4Gg/BJk5x5QANREZLCGBKI5xg/YLiuQA+vQv+Op6m45iW+T5eyvFdPN9mkVKl9nJHUw86sim/q
nJ62RouaSP05pviHwfPX1M54akoPAYMEkrn6btmlTlFPWZVyr16BWw6kgQ+7wSrRTHZ47r6ZPPu/
X1SlBAK8JvUClxdcDbtCAJmEkK3OiXi6oCLLDO+cT0+A8Tu5ZjQhIoYnrFesN4OP1QDpOkywJkjQ
9Is7dU6Y2dva2lchD+UwrbJVUPIQdWrAvlhfT2R7uu2dmYzw2TJaI/yru616NGVmZtD+Z7shjFE9
R1TkmyrE3sjIruKxFZOQYNoDAdgMmXejnk6P6fs3B5PmqDojiYaH/8PemSzHrSxb9l9qjjL0zaAG
lQlky2QvkuIERlEi+r7H19eKoM6h7qn7rtmbP5MZBGQmswUiPNy3r93w6KpntS9edurVD90FSABG
2DBvrO5sUizhL7KSJ+A15PvixRvN2f31UcXrdcq8cTwmZXUDR+Mg7jKNWP4/w6r80aXQHpohkB+A
5zHRNUAn2YuvR3x28eLiM1AZC5oy24l98RWGYp/7OkzvvMpPs0eVt7YY5ZOpzqjK426j5yaOZpG6
p069GdCFRjjiUUXZjNVtqj+GNoTWhNOhp+2Jhj2RWuBQPLjTsCbs3MOCw5dKErTJcWmArDNg5jMM
5VncHq7tZhxDP11fE15DPC/Z8F0C1kx22PIUOvte72wEl068K5ulxV9/6oJLoVF4k01pkCRwl9kX
9zXiaQPQ3fLZMhOfMwrVDyrOehTugUDxO/NQUi22952kbJCRjh4bHJg8Ypt0rN6KFGdTG49d29kW
opJdU1eNqEfH/ts4F8S92f2shI8YPZG5NurXjOJsjqwB5NdtWORPU22nQJqNDSiZfdQ5zLLOpWkB
ehFB95TlnFi/DOAq/NIdNBxW9lQyUfK77mMGrq7LsZ5M6DTOUopiQAPeSxy9ixiaox1xwShafJtr
RkAPMufZEBhTfwfIYgsxNRgqTJsy44ZBLNrKIet/0jCaZ/3HNMz/bbO3snvr/pwYP//m98Toepgq
WKQ/dCY6HfX518Tomf8bswUPFQGaBTrahRPCX3kYG78Fl155TbgheNKl4a+Jkf588iaWmDR/t9r/
w1/hP/kt6JouSkl/TDaaxtOphmpRMrbQNNlC5fuHirdJGqIrGFVHK4evZhSmx5oMV4XEeuIaT0Dh
wXWdbPPdWHcOygAyTkcQ3N/R0tPDSW/hgQTkg2sX3zsP8aa9MpJVYr2rKdE3gogLHKnkaKzDHOhG
QjtZkkNdvrDYnINUB8OZhkhTx8F5jpaU2JyxKEaFVOOQxfLO2Cyg9C5+7KbzTiE3i1x3sWiSMhjR
Q2NbZ9oPd96GKYI6taRKGxcMBr2Dd06hGdjRVM5HNhr2A/oxNE4mnlsp5rhWeMg7qDzlwJqz9qgc
p7Nq7Qtd3/CzAOok2RA4S3xrgs4+5iqkleL12Nbxt7qmNuw27uIPDRCicTWvC7dab2lbRzJLnR1X
aIgC/ZXiplgaOgUDfZV5hyqHFZXhhFOlIL3RsCQTVCj8E+Ybq7ohBqh2fQrR2VMLbYv2m2pbAaMr
GqpfpeX8Ch2aTpq2evGoaGIKiAk5nmnLCj0nht6zZQwLN9faSFmuGkALhAC/2+7SsfCl2m/snXR5
mgr9oVBsg8pv/OytTYqXaUYFnC44fta+3a3TR5jPNz357TzNQr9RMwQDY8yUPtZIl+BQZkNinm3h
69mohA5UyLYr9KRpwDV3NLXnENFJ0JcANMMshEKc7FhRNTtUtLuiUaqd6aFBqCbrYmnuzm2ifYqq
aaywm6/jHOgci0woJnO01zIXs9myITe4ANiLLO+xtqioNwJvmEwVdsJ1elin8rVSs/uqa49QnF5b
l5VkU3jrdahAFel6CnUr7nBHKH4QRWE5pJm5hfBCokgtXxsFlnYdfevSvQMRUY/K97TBODae79GP
lO6SCuEcvAZrfo3dCnkjinLcAmhEVDXUztERFrp26G33RW2tYZe3xGW9p/0EaffN64gYapS0LprD
HP4E0pY3c06/my4qC0CO87axKpS6jOlEaSV8TrSlYDudQxHpl6IiPAAYG55paczwFQr0DAm10w/0
rzbmd7VOfq16W/h6hX2XUZu7CTeR3tziUFQzc1IfRjWb8najt1GnKzCj+guaC4vM5SU19AP0l/2i
9/4E9xD9euTdO8V4MJRf1hqr991svY8J2rGsjA5p2f0M4xhIYL4gg/X0O7IwD3k8GsFTlbr1ruRd
IzYFsKlC2ZsH+xZHD3yStloHvF5xQMU1WXoezQmRcVpV4LvfMw1fEtoKGD+Q0zS68WqmmFeMkMy2
FU4LWg3/W8sqv7XQeTQ99unlfWVP495eR3sPH+8pHuBK2/gXz1zQsZ4/1ar5vcLLJW57yBGiGAKr
k6brarrwmZCoX7TEvU+54nrXvbISHXiwQ5HawrK59ODLohfzjXxq93pm+IqrHMfcuTMVLzAjpDDN
kB5mE6bp3AkQLq6DJKbe9XHCC60obslJuwGGfY+REo9+pE+XyEtJgZWkm4gWZlCcxFFTOX1gjUGO
NW++060bI5ENDKVNoR6Zr/iWxNdm2x4xjrbnKaZ0Yp9MAjmjT4ZDMi/ZBibfB1YLLkHYHJ6je7cG
apiFjfJg6tDOnZ95mbp4RKYmHa45lw6GDVVkkv6OmgyJ33gswvykQ4qGQh+9yFZU5gBOc9OlSDu2
1jZZne9TudzPM/5pXJTTsSaRlE6hcUlpuuDTIN4wOEGNcb5EOpDApUYKC9Y6PDgQhMgPlAgMRgye
dKgqmyKZX6dFyXzVovdXcX6YyaW1WmiJE3LhLBOi6NKvurzYUU4ioi03yLnyXTGkNxil5nSp41Vt
R8iFi5BmE+r+G61TPVoIYL1wqYCkw3W9nZXkql+XLVk5DFhzkqT5z2p2MmT0FY7P7q2e2BCUclX1
vQyj5yZ30M0NY6Cwtj0PU3Sv95Xio/0ed2moQ+3zxxqvZnVZfYPuzG0yQ52pNfvkFPhiL3aX72mN
2i4VIpywu8RupAf0uaAwxlSUpopU2fcLVFuPcjO6BmWrxVWyzac42vUNNvRWqTKZQbhFAB1gJgMY
drRtJICp7lfEpwtU0J1e6MrbTPb8AIiJKVZ11cDD/2ycUYknaPa8qb+eAV1SMZ5flCFXj/PwovRl
t6VkWEH2Jq2kwpkG2e1uLZy2Nkl200Y4GDAYMCiXBrbK+rS3QGlT+2DE8zZVO2f7dGkpX7SAI3LD
enKr6KkBEcaCosXl2RIOhRYeImlY1btkcckUD9e5jRyelpjIx7CDyDXK3upk+pZW7fq0uoeOdgzg
o0m01fGeMDBVidLhAHTH3PUlJXN7PLjLgCp2bm7Kcc0DyyPRA/ObpOAFVxNmRDs5ha5xaEs2eAPB
gJwSf9a8p9GOvyWeu4uIrzHyQw1ooGOpx6s2TXirQ8Qvu+JRqqOI2cQMuw4wlP2IJNgeEYcwA430
zTw1LtOLHXqhX688sF5x8RmzAls4/VRmy0NW6jd2z3tUGEgonyTKIRlNbG769gI1huR9uNwthf0a
QX3hnJyOa6J5ZwvI6lwJ4rUKMBfIOxzMfI/WPGaVaAPaKHrkycAD1OpQl2HiU+16Wwq/SPUzykxN
mA59eEbNmb/sqjjuvsVNe0ILwJhLbmKeWKohVsG5RsHEnoTvRTt3Ja4xNOIYl3ClP5zWnqNL1ORW
fKHJwFJ2DX95/XORWmDcLHL26pQd4p4O1Dkvjlo24cjuLLfWzbBw4mVa82qrGWAxfFm0CemWw2Dm
p229bvoCkcSQJXudE24Kh5axxfzRciH6uTq8jGg3qBAgZR9y219fqEW9LpVZ4Jzi3pKi7M55QVJ6
ms3obGXeKxVpbCZQXnDlZo+poniQ15i1hyiE008bzynlC3RCcwycqAt9o4BGrBjqPqbDyNHmlEc+
NtkY79Til95kHZOhta8gH4RT/kalHrMh9CrIB2hPVxwGqy4hj+2o65Gq950OfhiTGyLBxFyel8Ro
fKfrKUaskBvUplOwn55nAp0OtHKPB2eLd3o4aKQc6FHw9VhDS93Mx3WykiBFFIIIMDy6DhxTHGiI
mcimHYkCMeZ0jwi0xm22KJyiBv5YIyY/3ihkqwAJ/J76pt9SnRLmfIfB8zxW0fW40Yz4jTICjSVV
u8tX95p5aQ6cysDFD+4hZyQnaF6Gz8LQZB0ex3nE+L2b1EtONTFOnd1I24hvRvqL5TR1UNoW/W/d
/BlzZUriLxRajm7acdaGkEPoyRKe5RZdfoVrX9XgAI+If/AFVhuWrzGRBfz0jaaZ2MlbBpY1Q2aS
nQmUML6ha5RSar/wlhr1fs1rMCztfYzNzdZaUQalCAVolaEcCA9dQ0o1kMTU0rrepWWI3ZEBYlyb
HB/fFoeqnTcechpU0M7pSFPJBBSz7QV0BOVH28TFeH3JiV32I7RFX5/b8eKszqtWND+GMGp8YDQ/
knUI8D7tNmACSxpzQUfBGT4vQ4QFD0uObaGPH1qHYCEqwSE6pOs2y+TYtHXHImwzCTcJNUNz/j5W
k3E9fUxG/bbE9q6pjEuh26gdcxePhcF4adzyMGS96Ztpf6rzpGNwc3eEiHjcUUQFvNfR1ocCrnaQ
hkKmHIdB9ad4vXcarBLzAvNYw4Fh0c2P2VgP/kwJEMW/WQbt7GIuhzYPsQfN3raT3XcVw7ulpA+r
M9LQ2/fA9ntC8EJP3xJVvSkJVsRsiBUUAJncg71n0/1dHp2frhPRg0DaYVRKrpPWz9xJPdr5eK6K
n2vsKRuUzs4GI0DqD576iLGeldQQ/Mt2l1TdO7HSK5FeObsNix4Eh5TMfSujfA1sqgt6DHZsCNab
CrY/evKqoZMDKq1uN8Foj0gzR7xIR1L9LFt8J1muUM8dU22wLwPgBWRA4ftKg91uYc4ZKHcEJdyV
LRz+nE4jXwtzWHC7DCsjXHSMYrvEMcFXTiKPNC0VMOqrFrx+PFTOGRfgsTX0m3iw0GCl/bMbx2Q3
x/S16CiLpUp9MbBDRlxqo7PEKs3vgJFRTfLuhiW9KLE3HGeH/FPkTt9RxyQQx9dDW6OOMfKHsWEo
tbULwlmWiB5Y37TyqCCqN1G3o5Ws35thdwUMhWVMa7jBhKvBuLRXIN6OSoaC2G2Mp8ghUd0MNBSi
hqOOPH1bWYVtnPFs6zdjRCwRqToEECxMo1ZNggX3o8hSkLPuVUze0B+Beu7otYVj3kU7E15aq3T7
LFF+pBNsRXIB0SasmOFQiSZbFjt0fDgxMls1OplBz2K+X+KTm8N76RrEWwS1zOdarCHw64C5RLgU
dygxSR2i0YCSC+Ql/3Bd5zqG6Z5qsUdVrKbKvHjfE1N/1tSwf/Do9lFL6m9pfchNz9ym0Ten5JfL
sGnaRSzZy4W1SXNvoiXfeuu4MvCHti+yW7pavyFcgs2WZN7O7oiy0rX0kbaa9Ndnj54zYsvltYdq
MB9pFqHw3CLzjxGuqo9pamy6Gb1wM7TVDuobHfNJtikKGoo8t3mi6gstYenrIEqsH0pnfavTlJ9d
f/GsAuuMFC2ECKMMzbdijQacKU3QplfLrkEDMub2KcsQjWFsBHLQMndGRtffWH3vO4XCcaKOO316
nei5O1cMBUnpuvs01h/ced7mqlk/msV+VPUkSGzEt616qwI3x3mtZ87DqsxCs+jhVYUr8DuNkc+p
21h0/iCrQxq7Yb6ctQ9PaV+jITy5vbozW/ycXDIvG72bAr0A0xxqA4pxe8Hyjms4nqjW8h6RJQAO
XSNmFJcpKupuy+yVbicaRiYaqdYpvQZL9HMoP/TJ83wodwKMNmxDKxvxqJroaVagMlOz9dcQrduK
KV6J0VFQRCks6uraoeXkLlQmOIwzpArdEHlsmHmDe1ETulbNVAkKRecKdd37PGzDA+jCLfrhmvyA
yvJ0GSZKt7Zf5f1Vb2J0Fg/kqLq43Dmu+qjTH4sj5fpcOLtKoUZPdjOkpE4LetHrh56Ix041pH6T
wjwaubh3uPV1KOIS9BMgCPPyolkKPVKUbRlP1SfI/99agyvN7p+Qeq50ZuvvUxVxA54Vi9lcTS6R
A3C4+GKT1bL06FLUxeOItndKPLIW48C1WaQPmLtN2JORltmmefSQA51iLbZc+obUUI9NMKeTqt+X
a/KS6Wp3r8VFQal2elut/dSl9RF71BdEJNsLpf2HZI0fV8NF8toxgCUmglBJDh/4rT935XFa/MwG
tzpCagWrrqxBjarkJDcaCiaba24vj6RVTQODY++a4a1OK8NSOOoxjEsP+vGq7MJBvRkTFdOkYjh2
hakdQ8GmtBbaBDib2J1yd9+Te4MinTCSZcNBLibd1vR2eQR6PLa78S6eGhLZ00dpdNmRHr82iPT4
tnP0p6FDu1q7oneX5Z02QvsG3mi9T8qtHVvDjymvj02OLThCzfLcsbdVB7slxTHhzAUvl3c2C+/y
nO8zat9tZz7aykrCwqIsQPdOwDcNTbKgPqbp2Y24XDdoepdAeUAZZm5UsLtG6FyUySaGxIrQT6Ia
r7KBJJCWsKRTD0bXL/chnGCCk2DEJuBesZp3hiIEOIZ9wTsHr9f81Z6m6ypSJr9SMLPMomvdObcY
sk+Gm+3XBJJuhT1GUXNq124RxJ4Ox0l9TTSG9mLAWzTNqfMtrn6fe67uYz/4nenhrFFBgd2MCCHF
vJt2gSvqXUR0SgYLgE4/38nd66y3v3u1/lJ7xX1T40pCgPg+zAhvpuqcVIVKvUKj7baJFgqbuc5J
z7Cy1iGwYz/jpFVvB6+9aAvGpg7dduRnQxp6NNFq2l07i2ocrLx8WJWAkOxuRFG1B5GikGYdXwoj
3mIgHW2moshOE/02OdKdDZ6CNEFtM0cghVycGfdRnp1JJ1ybBiauC7J1S1BBJw9b+3mIB//fcZm+
mE5IArutguUrbgRgWDDmGQPdVd7rIgemvEY3HafSXh6FTfGtK9wfIOMHunNyOq5yupTkxSFJUSZt
qQwy3dbNwZtV1EROPYzjtsYmAjldTqepMTcvhiCAT6sn4FjizjFfF78zbUYq8c6VGaMB5DsHciXI
9OVb7SUJ1Zlid5/QThuN2StWiHdtSsgvGXhyU2SIgVEcwRuXG40fSk3t+Cjfotwskqr1eT3rB5N0
+rFiZdQbqbejE6sVuK3UE4zDccadpQ3bS9RhMkPrBmRZVpvNsXef5cVoOGS09LE9mIKXJZ9SiyJ+
lc9dXtvIEhKkkVsM54YXyZWy2MtPbDkD9Fb5PcjjMvaQkevLvWUMP7xRPw8x6ZOp49e1hnYfxg0W
juYAl31eTcIp1mMg2XhHLMbAt5se8I4k6/eKIN7KdypHEXlYQWXbumLd1IpRTb711shfGmYrgWfr
Th4+foM9mgfqLf2hDKvAdRh+4wHUdqgPd30XmrvZApa0+bTSkpQ/xfPKXVN691QqMHdbzENcV+P+
E6JYeF59iNOVtBR0xAUU0d6wO7r4k1Q9U7A0z1o7sCKb4wlinHBAi2h+6VvH9lFLQgGMBUNXvs4a
4Whp5StlRIEpdARNHQfcbaV0Oqh101a3JBeX+iAiDDn+ZlA/YQt31/0if8KalH8D4lQ6F0pXMbkn
N/KMU4HirupcBItE7eoRCWaQ5AeJMPva6DYGgsTpznYRLKGhdkGBpQLg6/HH9N51tJgITj/tEyHt
VCUg8QG3XDdB71Yd66WJWWFYvwrBPC9y69olU7BTBbNfbmgprQKr55J3BMzfqBuUao4B5Cv1WvJG
YQfiIme0wYcsQbW2YXFVbYc83GcwRM4zE5uPo6H+yY+TV2T9Nz6Oxqz20Ee9r2AUBKzIQ/n75aK3
ilPjfYAthWhDsNPRhRl4N39Ty7Q/yt9BF7TVz1+EbI6rK+/KaLEUtJMfzeQt4CRKrFzMHhPfKG33
kbp+ozHI8a2kuFkU17ioYtMk8W5Q9GXXdfET8n/jMrvL7/u0FlpcartH2h2sq1zIu1ZFpf2FBVNB
RuLKdsl05QkaRPGAcpq7s26L7hzuQ2py1dnhx2T2jBkN7Id2WvZqNvYbfYpw14yKFvsgLjRohWVx
PZrGYcy97tCRDdXGFttdJbTiS2ORg7DmwQsmWuCvZiSBZK8eyC2QwW0JknTxptWWGletrOMWDZt+
iWeWpeCuxq1irj+8BWVAagxXvWOeRwgvUIwvA767PkN/eQmXj2rQ4itb78ghkXDbrPGSHZM2hTRv
qzuQkR1KkoWuJU5xDVlao8N2ofsOwQuQyiy/irNmPQyNktHxle96lliYMyvfm8hhNYWuVKmKsxuW
LpyKNsTVb7buVK9LN9pcvOJClvuWmr8MzTrRNsbJoE3ue9IWtwWNP5hzjel+aIix1avErdcgtpMr
9D8wFryYL3OpLd/WOvSTTRxR11wAydPUUJy/Ns6s2xvkzRpN91f66Ni72PXuSNyq1QaVW04j/LKt
hrUnBoloT6H/aev2lW8tun5yaRwiFGLPTPVA0XT7oKp5cTZWN//cOC5JTs8iOBucX/MCvAU7gSDx
KtQyS6SfNPRKJ7nXiEO593VH3KG1w3IdvQgV0628Q41Nor/aos/67yeQzyIfbGrJU0d+fSe7M9H/
2Ce9SjE2k7ueoymHxaSHRbFo3le38tavTTtVzkkeli0E/soqsq02GoRos4NXBxITdxUzCXlyLCpU
9zSrerabCvXQQp3IiQiXjpNzalQ0IC0apDHEC23EI6KY9t4Uxud64YrxagNJ0onfheExAmuqMnEe
a0bVaWHYLOi3JCk/2Ri7ZDTGLcDDU+T+XUEwqYXT0dQZ13olq3YWo8DGsLR3K1a5vLtn4SlDdmVL
K9mLUTVcXm6/GyroUBlr3Mz1nqfMFdYHGDhzVZFuHa7LMP6Z1zibzujdtwbCrgKypC76sUQO82Rk
+as2XdJlIo9BJm20Ue0rev4+q00TGHxldLG+ew41bxe349l4hJACejJC44HnfW8u35iycSf0EE4v
k+iBax8cuHAYioNOwHIn6Ona21QmgqTkMVZzeNG9a8GlwTO5Kp7hqexCA21NaQxMsox4FuZYXUcD
YG+RbivTW7eLTyFKXSps8eNYvCbF6DKu3RgLfBNXLW4qXVF9hLffwl5c7PQymaigs7I+auVMdqgh
WIAyq6XY/bUARq5d0tpaiyVbGI7C2Ks/i7SsiPrxDP5wlJril3Owm/QWAwhkqEJ+tub9D2aGaefq
N7RTnqjj384Vssw0fkEYn268/LGncMqJxRVjb9qpfGxpYQJrn0Uo1jkDGCn3njdjUxTNzdYI05uV
JxvJLpYzTYzQq/ZdXZExpjWhDVQsm/AXItlPpxgElLVerotMp7D/CPeo9UdDv10ZALmCQ4ycuYB1
uv5R9KkXPGm/9xppygQleVMcZ3fm+0neaioBThHvcEK9ziuqOcqtoiPtok4C6+wO7/h+yLVNH5bX
tuZtNFwc49n7OTrldROmlBTG5A3hBpSvYKiNEVbqHeZk2TbrjAAtMBgrjU5Vr92Ctt4UMV5Fg082
wh/QD2uk/KoUAZdXB5apX5EIxBXGpb84HPfDRPhpqAFViCvS56Y+X+cfij4eko5f1cIJsl4vaPtp
Xo7OnR49tbb2oNlXoWP9bI3rrGhIhOksSCeSaxSQj83spedFsWffsg1zs46GduZq185yT24GI9LP
i8tYWsTpa72i4F4cgsvMXOMdIoRn3cJ7IbXzkkx/HFNZjzewgKYNNYeGa3xQ926X3g3NwXOJ3iQE
UhVISRpGwRzL465zVhR0RN0T6nUEhsO8FZZgw2Q2rOEYeacoM77HxB4bKfllOecbYp1JroIfsydb
CvWajQ6ifRPjXsXVibN9EjkgnFFaGZg4YJrVYnzMOjaxS+GgyTpcbhzHueuKtd3VPanjjXRFWFyj
Xrfd/MNe1XSbFyxiHLHiGMf64IbOso/rUMgJqg34AeJveed8k3ZFfiLjisOy2MwyQivUsd/ihQZb
Bl0Z0rpym6ZcK2WsL5vGxHjAKbmGMw0bCsVW+eEp0NHAbG3HUog7iwxAT4y9EHmwhEbjWS2p6IKb
jsSmYMlzUl8NEW/3KzbbJZ+kVMSUJx/UFhQMYhtHFx38dCcsblms4WQhd2Gs4XnTBlqW49zlRs/6
1PNxikSAYy3xiefP6JFikCmMCZTcAWkzRwR7iCJJxQvfW+nYADia9czXcalZR5XW0r0nSc9fL5+K
N0Jhj0o3Y4twti0y08VpAc846dohb5N7cgMz5YqWi4L4yJtPhCrOYXbiIMzX74bZ9axcyydrxFGW
uUAjBUeSqSodinSVAXF5GF5UDLuw6RLFQsJfewCCQSoQK1kHk9IlsSgC2RqzkdhEKxdspNCYTm74
JDcWPtNuqKSHXn7CbkXrmRPykAlAx9lHCmksDSxeUhvfcoVhMZjzecI2rWr9ukV23w0jft0i1mbt
RRolwfi664TX95c719T/xqv9jxqP4EKHtvNfa9afl6pIyuhPNd7vv/ktx9NUU3jYCGqmynM5gmk5
/er6//O/FE3TuAtJHapr95O2+VuNZ9JKqRlIrvgHrc7Tv7oiTRUFO6GTChRIVR2E7/+drkih6/5D
ikfZ3lKJ19Ac6iavYwgV+x9SPLpzO4yTm+naaF7ifgtpbUP3dDlvLPMWt/Q/vpl/IzM3/pXBh77w
H68m7v/j1ZrIUOt54tXCy/JBFs1+qmaSrJvwjtmULizrucrO0cXYV/A1N+YLZMhf0T45mqgyqPls
3W18NT1pV7PvHBGJMJvhj6rg0hdU5//8VsGb/tP2Byqjy++mG3AxLH68/0/A32k59Vjt4nQEmNK1
rGxWkgKTMRMjitU2JREa+HuapYzy0enW+YiNDxWLobFaON5MEnIvjWiTiubW9GMd3zik5iyWqASc
5QYqKQGXqb5KFzclmuaToa0TWWX6veRtJaLzjWYvtd+kJMThR4CAozyygw6I/upvWi9hGQmCcsW4
EI4r3lzSK0StyLzIiUYej2KMlYe1Ot6WLjp36bxjWwRblUa2kDZQhtm/N3IuI5yiZX+trjNB4Jcb
etK1fW1FCPT+uqmVEH6SUzjLGJCqNJHEUkVSa3DwjN4MA97SPXTNTSKSA3gq6oeyoQVPDP6m9PH5
dPORN6iCNL+aQMdiFJhboBeApMZxV9H6fZIGP3ICkHuEAs1JHnbtVdVr+tHqMD/4Y/aRU1AjpiRt
VmofaA5WzpjD4DjPrOBI6/Ov48rMqZ7N4XOTN4e+UXXgsWKxIBLbq6VSR4DILm9iHgSt4+qGTWoE
IgKlehzFsg8XU7rAFkfyJrn5OtSa9MWahGGIUJnJjytnwLSPsOmQn1z+Km4bXdHEBXdLJADlp5R7
oHX+cjlS3YyO1TV9+PqEOnzq35OuIydE1Rh+IgUie9Mwg7twLX+bVn1NfxouzQcuh+DLlFHuJQ25
q9FEpDDTLeU51pOiYtiYg409Cl7RqNN6aCudsp0TIIH4mfPSnt5HO3eonj4PKSGUp2UvDQ7RJeMU
IM4JeXboEOgOE5pOebu8iV8cooXHOR/JfGMjUjVNKOj2WkwO2O1GOoMjBYAnTrAUFfvMV2QiUAYm
0+SQE4zKpQmStUSl4uGxlYiAZ6LdL6tK2pLFe5CnLaKH36fzuA53hRXS9Pt1vtasT0gCiLO4w1Bg
15H0lO+mkm/p7w0laVJdgtYv7w076noJdtmHUawwQ5ehohCEb3koN4jq/jz8x0NyIY1ru0XxATkR
cQnKelRkhJ9W2TqwGas9xXACG3EvsYOINf/lsAwXfeN5XYIAgJJ8B/p/YxihrgXyT2xtdTDHHF6+
nl7uCR+Xw0ASSx7RdMFVN2PP2pp8X1PHZb6IjdyTty218GQpqTrQdU6xQd64IntCrOvlwefdfzyy
V38po1IcUzFmZSIqlnuzmdbti9xdolJbA7krN41rvVHNmYIuUohjv+6Qfw1A7a8bv55NPkZxUU/l
JSYQ8pvP/v76bXPSuOz0+4FS2bFhnqWUNfELR5YYopBseIdppSVDfjSHruTPzys/tG6M2d6L1PPn
vaa94j8SL8K25vP+GCeVpDWeK/xcAzs1rsLFCSzxJJ+PlY+Sx5Uwe/s6lHvyts+n++NvSmUo9ssE
Dq7Vnb2hKrs5FRfZv3uar9t0ykArXoj9T6cjVWd4/TYWp6k7gc/DpPlNHqXiJlWcr3m8QoQRh5Mw
pZB7X5t/3lYICw4s/ZK9wrdRKAqLGfmYco0/FvHh/+3fyj/7uqeSf/d1LPf++VL/+pYi7OJUj69h
AT/YqvpHxWgWjGLCNWItcOY6Pyil+gKozQpSkSuXG+nIQloPbC+mVDUQRJVTNOo32VphDgzYfmSZ
unT+l7WNa6n3BpSC3VeeW+7JqtE/biuT5leX1HUg899qXaVkuVNWlmKaK6eerrh+0uHWRWLtLU5+
uZGZ46/DP24Tsx4OvzPjVS7OcCdUA/puuNamToMb19B1Zq2HdGqKHX0gR+pKFe1t/Stfx3hUNPWK
6k6+TyhPbkpmWrUYT4o6Ppi0mGXZ56vL8oQjr6DGrKj4Z4WD84wHG8Hi62lbGl8tuufLJOkDvW+Q
boj5ckSuQsgmdmONgUlu2p4cUWxHK9r5ajdPSwjF9l1+S5ahlNWhKuFjdfq1LAHLbwmhOUUXp7tJ
PTqIo64DjDpZH1Bsm/PAinCZ3bemQ7U6OdHBy7rl4FHV0SqUItG3OOXi7USENYultucMlBzHOrxP
KpAe8jZxOhi6mR9a2J/MhsrqgQK8mjSmkK5xOvq2szuSKk89sS603eyUTOeq1bLTSDJub0XxEeI7
SVOFpKncrOZwg5whO4z9cqBw4V7XLjwFHWJ4EaLeXYrTONX3iUaAA5m79S2Wh21YOncpoPSt3s8A
50XZR26kaZYHwvLz8POOBB5CBu5oGwsnI7n5PAPkbmLjveJmE8wEkiSsNmjsjx00w93aotgzr6YQ
iy5HBxjYr90Rqk5008+WtrEmaAG4onDNDs6NvebzvlYthC5aoX10s1oEstomN5SHcSUWVZDPCpyB
f9NKGb+szJ/1rN2WOXmmzFXwUxZ7DRROOBcxuGGEPdiFiAA4W/ll/jj2VAY7oBHi5szDeEreR7/p
eUSdvf+6ST7i8zkoUYNT6WyyNF1UWVtw4fWpERss4Kjcyd0BnTr5PHhIjikqh+okiqfyoXXG55AP
kntYsTcnufd1h3zc55+AM/iZp3oXyNsEU2GPpmBn1yUO0mKjrqXJ1yd2Odk1/L7hGxOz9cC2uc1R
TO6u26txIRchb5J3xqSlTnIPqUi0HRveXj7gF4aSBD/H0D2Wg3ULAdWkpIqy3NRp7m/DaT/ZUUZZ
X97Wt78iV2SJayJzeZNVaIoPhCcVqUFyUX/f8XU43dREuEhu8mCcN+MUIFjjBADN4Ow1d7zO91EK
nPeseYGFHuy5/EWH/2XySbEp+r7z7cf8mmXHvUJPiR5v/LG4X+jXnfd9GrCjh+fGJjz/f+ydx5Lj
WJp0X2VeAG1QhNhCUgUjGGTIDSxUQmuNp/8PmFWd9ffYLGY/1tY0RmQmiwrAvZ+7H3fm5rEdjw18
L3ZJJJrD/Tw89/LHAOQkSv3McFPZjdJnNbmXEj9v7Vw4lMm9nvg0GSSzr0sHqE1oTBzfxyI51dMR
avKSEK/FeX/ohB214NrmjGt2JCgW79J8R0Gb3Uwe1JjB0/bF0bDVhSu23X0toUN9+i8sk03n90zS
hPemtDa8/kun7zZJAm/mfsZll77IjaVgTHSiJ1xp9ScOIebngwx+w0VJVpFVrQlyMWMXwUOfUIk0
iZ6W7/rVr+WlkC/UewP3zFOTPLTiZ3YnepV13OyrD9ylp8nCrY/d0V72yp7C8ff52DrJL1ARHy1i
j1s6wsOGMxGxg3fTn2xjJ39LZ0xeu/SV2flz7RjOtIUuGN2jx23JBlnxg+5qgqU9rNQ4S9wZTn4n
bavPmI1ld8Ktjc6bqlYWe4Gww1OoHZXBqXpPYoUNM5bAsvOJU+O+2G08OIWLrbrpWTiFP/N39Fz9
Ko/1cWLnbzdu/kruiVGt/tTRPHCSr9CEnB+QFIdd/x7seFaxv/jg7c8cc5t9+bBXpq3uY5ibVTIf
bsmYVndgZCt+kbta/YoxKI4ex9CVMcM2QFm2gUcCDRa8n08N9G1buyyZo3a2+K2WZzC28xvkTERO
wmOYIFCRGWKP/RbbuUKxtG4lDAeo7ggx8q5plkrqLLF5bw5H/WzysoqdZhcXbdobg2u68U6imyN4
oQajDP1ldjlDoj/oTzQNBsdoi/3aKe5Cb3qnvr39hvYHfKd1CNGFMSKhM1/QKDXT6+DuoX8GO+wx
pfZIi3rxoVQg4b23LncSaDvptipPoyd+VYDfFteNuJKu/4+ZZX/q33RzDyPs0kOqW7p4CFgKj7Zy
z2g/fa5n+7C5Dkz4DpJXOeXL5hsdzmoTu+WbdAweQ9HR34gNzUhK7yaCNfbCxFYPqrod3ucrIX1Z
3YpH1l5nNKQf7FVMJsRPs7Cz/fABMzSpj1Jps/rxi9SpbDPcZaxRNDuCf2QQTGZOa8kvhd8RJaLC
9ln7HM75g/Fa76Y7iEhAaKriyOEvDHj6nfEyaBYhs/4bB8UPVl1VwtMNvJFkhJeR8VB9niEPn8Fr
nmz02r1yBkWOi93Mt3iC4x+0hg/hK3tQ3dJmk3aVX8Pv9FqTvUKg7W3N6uzglL7UL+VBPKPHUunp
9kCQLO1UboGq4rreqadn7CEXYas8JD+0TNHdoWCYccRfceFo+8mjWr7Di+83T50/nPG2HMQdnOrm
WY6c4YNwULprHeIfrvAqlrbuoblYvdNf4xGvqiXRpsq/tobMqcEQYzDilM0G4jy857sGAIDJSySk
b4nH0OGc+qJK+9QKLyVZcs0u3ZxYuSWz+x0t2ZI9Y1uczbfUMZ8xIjrLNn3P/Y0rVNho7pUWH7IL
VNbPnHBPlAZkuWpjLTxyuCUeQ7ptiAv7he/hEVexZDH62gOS4MiXE385JYjFkwfF//wVbMMjO89t
saUU3c9S23jotuIOgWdoSERaxNJzxRZNS3bqC+/pDsHNStHhSxtf+hxu8amGAzkKJ+GwfjBf17Yu
UvShjc2K2TlFDwWM0pO+DTY2Qn3rB4x3fEBidu0nb+Nd2Tyx90pwJfKIprd5wZEISKvKbeVoOOGu
PgZevteeVZ6zL1jSdkrte1gL+oEUBhgZrim2ylXdDhlHBgTl3Z/5Pj2aH+pD+hTehX70WUj25kRo
ZLT/XP6MW3H27RKpcNrIh6zbMjzai6re+NRHnP702t2K9dR1b9SPI+mdVgNXKxuvWmKwtqZFZ8S1
VuF9V5iA7Yd1U3S7F64bkts9CKwdPsL1j0fY6KKb4FtPVaKd8fp3mM+zYP+f/zUpM1YxrcympNsk
TtmDRuzK9mDovwjY6myosHzv+3/fJA06gqBggLndu/0Bsuy7QHczcyQc8ObYqKgKC2T3VN61TK6M
EdDxsqwlR7e76DmL1W4qzO6a2mLWjlhwjnVQ2qExTPuoIjZKejBKOO+u8bzbzxQDTXvSwFDu0nn7
W0y76Wo3me12jzAZa+w/PzcMHX06dg64pzKnyhqs1Kt9U1xv9LVW/Hbvz+8kcxj9vOkfAnFwYokv
vzbzAbM9YadbYwx0MIsLfhDe4wQR94aesQbRCmmXEDr28e/+3T9Ot2w9C5L3R3O73btVj//5nUzW
wQNOfv+ndfx2r7lZl/78UtVoCdHX2jNo49VewxAmUlmxvY2Du3UkeLtHQq3dxzhqt3lk2hJSaCYq
gWeYjKaqaQCxWXGZCPqqPoDIlDxV4XzcP08gQfGnjZ6wmSCT/3uAJBoF8IuUBEpRxD3i2mpswv6V
EGhBXpZx0GWrlUvrQVpNaPS/fxRH/OvAbc7mEFzJKInkFCfAK9EiXavGqD00gGmPDoBWLk2Kr8Qk
YZf1E2/UzUs+V4Y7QLyiZGGd16kpzng9MLC8//918beS+D+/GwbYaXKA64h+QvxCiJ7qWuqDbfkq
0haks+tR9EDbDusg7jaiW1UQe4O+acfr7Fi9Nfv+Hh7/GSbL8vC+2eicWAXiALhhYTjN3YG9b8SZ
tf6cbx26Yw+lu2yVl6GltvB2I+YJWamxd1s0afc2Vr0Ji7ebPz/iq4l5kWwMxdVvuX68NyFVmFdz
pbT64vBLGxj0DcY71EjV7CbWm3WGvKnWMvkwlJzcjFiS1F1gC4vEhO42Yb3Jjr9/Nlb73E2c+D+1
TVbgNv1DqPlvDNLTz/hf+5+m/Zn/Kbj99c/+BkMpgKGo+Cbf+m+SxV+CGxjSDdAL1ZDVv8AYf+tt
0r8UjdI1Q9781ugQ6f6mX0CM4tFEqqJlUQVd8b/CQkmyvtIt/iG5rRhSkQGzZBpgnFXJ+A9dSQY3
mCv9ptkSDbEberTulo5dQGhOkZ00OEHbMKYvp1EoZsqjq0Cg0RHinCrtHOovoesrctJjH9Zcm8G3
HAtSXKAdoAekDdmfyWhNnN1l4rUTrhmj195VutMOQSyemnKiF2RelH2w0XYSXUe72tQqX3lNxrw5
mC1e9TLHm1TmPUmTbsg9FeMjZt4ZN02szJf6I5CSz8Yok3OrEqdVW/1U5Mt4LJv0WS5rJDnBrA9Z
C0qnpV3FzghSetFI2gHuxQO9mN3JGLIr9rm7eTO0PuCFdhdiEBdE8ZlwncBWkVh3NM0s37DUgFqr
GSfL1RRSxa7uO5UuproPWj+ccrICZnDtC/VLGJP3WmEuXorG8FAnnHYRVnZdNhgI5tbSz+leT3GG
kndJ7LuGLrVSVpI7UpSx04pEy40WknSKAcqbMdXvGrW4Jgv0o5qwH1B7CEFqDV8vTHK/CcenuW9y
IHm+EYyFL488cqUBnQsRix0aCNbFjrgfhPA1rPBVtI15bTRQH5F+LWtWk8RkjnlEGQfwOQHEs69V
DSInAkWNldquSupGEs7iG0lnazyuacmeTaQk81NDe3QE8G/ASuxSr906zaCS8A6JjLGceFdj2Dwi
FTXExrbdqHKn7hKr7WgcMrLWLpPR6vQp9/SKB8+C9JAp2ltn9gAxcQ+PXflYijHvWz4oQEeHzh1Y
dqq5ODP+4F+Mmi64SSBolpFg2DcTfpdP5cqxbR8I/21FmbejMSu2UqTjsf2FztI8iwKWpzrazR3P
U1FKtrfAIZd+eS4izqUbgtdGouP5nPXm0uHnHOPgDqFCOxppdxxHiR3FLNNCtsEHrEhkS1Ps0XI6
ucKkU4Y68PYO+RMB3kezAQmdcM0ldE7BuskqbICtuYwcGhVfulhSjkw/Y+LvWFBr0uHsYaPlWaYs
kWth5vMdnjyatAnXMhZewMLkSQf+rN4p5F+TycTuZubU3NQ2qxTUYJ00igxjytH7xtZGRbgHvfJK
qVipGvohq+MJjEZ2UjYLId9Wx1gjgSczgQnXY8x3foDxrr1W4L8vvfCyQRJeP9QF74jAh0opT9Ik
FOV0vEnpEr32bSLslXEh6z2H2k5VaP/N5dKPErl8rvXU4+qv0eY1UqJY8hFQXLDZlVJzQYnojtAw
iV131M5jITvLgWjnjQTjIu/OZdPLfiAHgzWxjsWa1kE+pF+G2a7Ixl2o/KARLJOAkBSnZDKCUvHN
mhQSxXI0x6rDMNmCLJFLzKujQJoxGsj/Z4jBRH0aOC2kqqrS3Cps9jVDfgcscSYUCVmnyS7zuIRH
ngqL/gcQMb3NeLW9GKC4dKAAoEiHzA2IhXsGH6kjUnWrlQyJEkPky7Lhr3XyuPFSwAp+oBMkm8Zr
FuLciye2YFj4QPDGJqfFlp4daaDdUa3Ok86eaCoYmw55RoADYGg+J99lmLKzDutr2rKxCTZZZ4Mg
Ngiew4rnU+gJZ6eUrdAm4m0UexCkfqv+Co2S2cvI52yYy3aeJPxZDdPX2MyOc9fCDtKj1DP04ZJl
bNrwhS6gDlQKC0rjWQDh4y6GtJzTNeon/KQiO51lhuTPflvJ8WtHbYsMoPthXf4YZbGtgmJzkEVq
f6P4U1hrVhj6b7u0kndaK0EdoKClaWlwGJmiD7HiiLqw6hzsxTZkzqBcpvd0A6xNLHR+QBPDadwb
XhpPh6yh7k5b/xL+Kyg5RcFSMYdtQDjKT3ExGJBSHSRs1YXFSrHou6zQYhKSPsZoVzOFCvOr0ReL
Nyrz0VT4KhSlK+yKACGqjlUD32fd36WSeTJypAWStpSEUlrm9QVrvjIescKVLYJMHP6Qjd32/XpS
jb/DaLgLqxpDOXqGQ0uy2xpz5xY4L8A/0EvWTiTrBhWUWkhmjpYBEgdleEpFDFga4FNPi41f4G7l
o1bKNGIW2ltbidqxllrZy3IGH1CIxRMV976i5q3b5EoKdiOTyMoyM+oVjOU5csiDDFOnLTJhGzbV
OdXV6l4fgIEUGZvTNodiIredYy76eeoBoIz8Id1ieBKkJj3TGMcIi6uKUAq1r4ZCcEZUOJlKAkZc
j1OPpovvScB8K8iYZTrGrnUv/1pkig9WFrdXyMAkZJq47uqWAfCScmrqODwLWcVHE8eKWxv9oS2n
NzE0Zy8l+c/XgO1JJ9oT3roczretrtet3ig8M2lP6jx1JOf5e3PNuU7fC9QZWlGpnSKNsjnA0qIV
sOvOMfMn68MRiLpMzccg4pQd0iW02EHSFCDWqdc3E3u3Mn40ly6lc+Gun8OG8LzKC46jp7ZuIi/v
8p48scA4bD0YlzX1gpfGYSiODznCJwrevML7uVWHia0ovghCnm+ZTHGclpknPZhmz2SK0wLLYP9N
lC2EOtNwqhF5WL7FWITj6dQXgMglLfgC+EHPA1FCXNeEMlHSiHSo+tbk/SQqkRC8G+JHuoAcTekv
+qT7qpYx/R3jzsYi9LHIxpXL0OAUHRzj2QABQr/f5BoqfikqKwaHDmHstVQd0sMt/eLCDN5+PiX9
LHiN1p9A+W3nmzegI4tCdeibouA31TnbpgGETSmdPZUyNRss+mcepC8lzrAjnQu3S5kSFd1exrUi
rNybDSFUxvktvKIsc3QMKoWiBaA7mUmODG0DmJ00gAlenLy1sUiLVsJUruujKwCtkzKTNiGbwgvj
zQUwPIOoQQh1cKa/VAL87lEoN1ZM+g+r8n2zwBkppQ3BZnkvMpyl5SpjbSKsp07GjeSkXHKTMIc0
FUxLBC2Ya2HMaBGaQcW29ijMq/G3h1UsarXiqoaJ9h4z+c3KuLxvWpmORKraH2ej+zIW9aLRXvgg
QbTH92g85sUFdCWTbxqbDqmETjdWcET7zbHk2pxzbSTRCnhFSTtz21AJ5IedF4sJ7XOxHj9U8JP2
YbpwRg1tAynOkbVgvDYGhRNprXwnQbFc0vI4T6146bF9tuFwvd2MVfI044A4jXo7XNWJ8SYX3GEL
0yHD3CMveKICkXBrUiLJVVibeaROrYqzIHChL2mwKrUNwwgl5o2gyWIXVN3GmpnY7NRNcOWSWJ6I
yYse9SO1G20m/SqGsr5LVZ3StwTOREG8eYd1Y0OGd3nTpo3pSsUsuMABpEfWypaZ55urSG/iNUhT
Tyyk9vz7Vyb9V1SbwLecK2sTdeo1DTk4Wgw92zKi8aUda5kSeWF2laynVTrqpidJ4PCVsiDxNjkv
IZrUr80cpU408uHKSKdV/dVWJhb8SS7uCrEKYJlq8cnM5T2FmsmgL8eUWcgyghKbKDAeIa73IXyn
AYJEgWihl4sr8LlZlGNFxqOE181SteEpyzLdKhWqyJRK8iZZPc96eq/3QFWFhZavsUFUD6Vw266J
8mXsrtgaQZ607bM20RnbpDutMMHp9EDFl74KaLWJn7NwJocoj1hhhTracomLvXHEUh+X0ssoglfF
XeJnMjuAoC9ftRT2hwDRZISmv+2o013mCNjBRGCt9qmyLfIadodk7iSzeCIZNfkp6lFYRdtNr/m5
xjsksVzYFo3cn9hwnOmG8qiU4aIHhw7ffQ6/F51SRZdIql73othQvURFmesG/ZpPReaNcaPbS1fW
/gYQeRObM74i6TPjROHkagfqSkFCyjT10HPcUD03YXdaQKIRsqLToZZgYy1L8kpHKAvEEioLJ1YM
8rEoQN4wGOT2nZOQfrHEafhO3lttyc+sRXRr4MtspM1xo1y1jdkedJ3BZLeuUAahOmI/uRa5Wd/X
S+ETCvlkcQ6xHgMSH3WPsDt+tmmlnDndHJpaY1SOCcXWDNBaphQ2R3ZTE0ZM1j0ykpYg41QnHYZL
/lcejS2Jfg4BrU4vYiL78mbeGaxNLINuQGLPxs9G49gQ2U1SPSc7Laxxun49IR/PUyzm20nm0IW1
EEfKjHU03Kh3Shi35HS00umA9a1VzE7DKs7ZFMkFoMIrnCbRydNUcwecD4oRwm0dwrtiwZoaDNkl
KIej0ASUdLBZiaf2MhRB47Rz9x1y3V1GHZtaXtA6oMuvRs0GNa1wWy8TMlgbRfQGD/r7XA3sYieZ
CftAhw39lQ+a0PWOuc6tjS7V7FhjF/G7aIeFBK8ubK1aTvpjvCDDjIK+aw2i7aHyWLM24TIog4Ux
WMuG8S9QTJ7cLoNfxwHkjqx0quhb1+HCdxnTdnqoKd3V1GGr84wdCYodkMRotPKuEC17ytimkZp1
NyXdsqM5wrftg6c0NFb6VLObFrANcTqaBywU/FFUsaIU5uuwGH4gMg8GwS3Rbw8SvjIrOq+qoybl
3f1Yqm8YIklbRvIJH7u+Tcvwfs4yVMm2uwvEfgCISHWFqq4dU6ae34+Ldl9PbPoA5X+wPPhKcTGQ
CCI6r20JNeLZW9DZ9PZKGfsIjcNosOpAH8wgxcObQ0BbVOGZIIPgjxxc8Ao5XcRyxBU/z7nMNRqr
llqi8UPiJNlmQOPDNrWLKk59Kc17VwOFYCfwVe4ozb2DgwRtv/nU9L47qFF/p9AIjKueZYOsRadC
7keX1WG9M2PODwQGjV0/9gimijraesCS2oD0SJedbqXdnSbUdxHXox3fSHiLkXQHK1JxdLimAJwM
q5AIFM8CXZdhbz7h167RToWfIqk+F2FKd5yANVvmiHUYWSODdxCT+wSfRQ4SBzQATgXk8qUvtnld
w0OFli9UPDl8pH7Zao0P3gdAHfvUBbR4uIhv5C3NPVYfpPFRkSHYcCmnEoErc6Aqh0JtH0K5l2BQ
Z29ljK7LKJoigNLTQrKWj6B1tK0qkuvKwF9aVTRZkRgBqCgDDKELciXUDI+MPPYc6Mc1gc0Z3BZs
L5tVmCRe5ypEaWyceECYJgGOLas1/YVRKusUPJtlC0yjzqTzqaW+io3rM1euXwMdkpaZmuda0dDk
ROJULQd3EPaMqDB+OBPYo7Y0FcxW2IEEUb1gUg5tXWVJDiIPyun0kgHA8Ptu8iWJCVqDgNOIy48q
A6yLtfg9YAFeCIXpsxz5GJBj7I3Chf2clMH7ZkD0N4owx1nNZmLTGpw1FvVrYB/eJ/DHFNp8bDH6
VLHVAFCeBLxeLNEMupRdpY29BROYy9bPLfMw94b+nrj7pWvKg5ZNyVZiKQRZZu10ljYPy0QnLOjQ
0I7q5DluV/4HSwMA5Wmw36QA80r9fdHF5i29L1Rxg+7aELXU+s5bhK+oYyzVhu+EDEiEss6n36t0
pLEKXVNZHvSCOq9BQUAd2L1qssbmIKTu1KgLtiWMs8AnmW4xAZVhR9na0sKiSaFsfZwEwQ2z5HOJ
2DLLIqOYuUwOBS4dO++hOzBfY4xWBdd5s9CAG5MnXHdxSU1fuqCcAi5m/hLOvbMB8Afq1r9tJYw2
4FFZMUb1U9dQjT6VOjp7iCK1nEeZsY1QQjhpM8bxAGZyoslWmAB+YjXR+GpHv8S67q+ShW9RHRzY
nm28oOPwhQqsrDO0W7tuzqiGJuNqCwaP0nUu/W5bk+LScm3YtZ36mQgD2/tR3KsRe+RChkZu5Ds9
uwjS5rWZyc/h/jPtos6YhcFHW0eV89BQHimGIfB77YLiI5CJG6imzmppGyKCzECuDpC+H4IZWTuL
ELRK6PpOTOlNxsbpbijnwg+D8GvMeoKVbXZR+zk7yEly7rTx2A+RfGzaldbNxttlSrJYxcTQhT6h
+TFX4pceVBKj9fmUtdWhjSfjUGp4X+YSc38v9fsgqKiJzEl/qdUE1QW7D9+RNsFwE84kL8CW/M5P
/J9EwYZQogX6fw4E7b4/ovKf6sRf/+LvONCa+VEV/sdpXNQ0FTj2v+NA+r9k6tPIWkIp04ni/K1O
mP8S4QsS9jFRNUxZIqrylzqhSqSBNoSEAEjCnqPx4n+TBtKlNVj0T3WCOBJkbp4XoSRJBf73H+pE
KgV1v0GtO0lzMmxTMAoj5aEguRciZFUMauy31njTH6u4w38VRo83/TOT4lbGoIQUertJWgUectIa
XB9xBt5uFiEimLne3H4sb9bMIou8bJTj7X+ETm5Ryn/8bqWEhEFzgKBY4tpYpcObfni7J99ERBXU
kh1wAabgCU/3Pwz8QS3nNq2ONEiWL0utsbQQmtytwyY7INdstTJ6CFQTb0pXnyZzjH0zyqkyM5jJ
t7f0yq0TTjPDEa5AfseIxy4mBhOSmQPL6wjT9gWL28pkwTanuG60lvbGethHmtrvZzYUe2FA+63l
9kHY8CuuPYQDBX3DuayuHmdIZJ6g85zCxHjqZ3OnAwuIa7HcKfIiWWm7ob10g/9xuhFibnfbhhQo
VF6sjoo0EQ2CZfG7u24Vk2/34rjUd+QaIAos+9uNtNSRj1h8Pw1tuY2beRuubtMUTFY6hfs6DGKW
09TSVtrgsUYxuo+EtFKEaYpOSoiB1Uhh11jtQKxYvD/TTg251OZx7aRdvr8Fkm6KvDQqqi1MiKi3
6NGfm5sa/+fHeU0COGACz5Mh9b/zSDcN/k8Q5haRuf1ONgAfkIRlqYiX4PbMbzf6+uPtd8IC4W+i
PI3taAaG5xaQgqzmhakvC9vsslgJxEGaD0JWPYldn5WjxPLYsOon6uVg907fjeiok0VxXNl5AHNB
Ww+CR+IT1qoX+JFNyLICYPfRdVsoyLVc4Fd65J7Z+6Zi588D8XB2KZo3i/fdQNqY+ivtQPtCKt1x
AShe01+Sw+7spWRliFHdRXpBjhsip6TMrF3ulemiVt/lxjPSLYt0q4EUNc+stdDl9tFgjXZ9oCu9
FS0MArLNZGnYLZ/iE4t0gjLo2vEj1X06BagWe30uewdttT0xf/FMFr+Ns9DfpB7Dwhn4FhJW+Eke
TBP5mlZn1G6oWNaE6fBSXJTE0561nh3/+rbVLHxSm2s7q91YpWjJT5g7I1dF5rYGtpnanYG8YdXs
yMNTZX5W3zkt29ZwP1zjs/YsMLEIXQxMl4EKeNLMDvudpffVGl8DVlFq1exAteJDea5Su33k99Ub
pSPuR7pLrOognPKJqZVVvVHihw0pU22K64jTE3BOVHtFcdrYblQittBv/JnxT2uvpS4/vWaNzReN
G7pJj6OlpTtwkMsXJXhp90hwjneXsRz/LGeC+EFxCak9xjztaYr8RrUnLunyHt9V/6hMh+JBflJe
aHNciV+hxaglCeHwM/WlnKO6BPtlN0AMKFzFsNLQY/qVPlYG5kA8snA6LZFNk+hmF+2I36p7KT71
p+KZyNk94hw1hHp/MJs3E+/JFqsrQ3uzp4vRR6KEdsL2rB2+8H2b6RPYp7tstsWHuXbQhwvTMa7K
UXhl982L4Wurfqg/0zWmIuag7atdtyMVMlD+Ljt0UoKqbhlhgVP2ky8mEyKKGYmZO1nhTLFVn9MD
IDVqX/pzWl6GY/08PcjvRr5tXqGwsgDkyzYcgdvxofa/tGyvgk4sLTD0fKE2UKQBkWCd0A8sZQ2Y
kdgzsWKKmlteabGO+STsCfENK1vuSm53hhWy/DL3mY2ggFWudclr7bVf5ld0pXj9R/3GSfsRf5tn
zjtz62oXBsSMtmTY309BtmXbjj4olofqoVX8qbOll8DJatuEmuKyuV0bDu6LLT3Z93PhYkUjYjZj
h/qQP3IipNnW4PuQ0+LuRt81ZGBAzM73cNcz/birsOu9qMcotklcDHc07oE4dFpXoUIcgeiVfV3i
ZndI8Zpu1YfOaa41vciH2OScYVNVZPxCC5mfxcUtOlfpXlvljXNHMFsGZALtm+LuTH/cRC53miNb
RfljJo+5Z96L/zDj4aaSJ+s2b5JoKdvkuwt9DRHOSrclFD+H97z9WK6JJ32WPyanUEswtrMG3pj/
/rZu7OR1ftocw5BZmzVi1FN3owf4AlFl8xS/MYKg78jnbDm+D4m37KqHpNtKA/EFn88yYjoWnERx
V12ZMQd+gavuQfiq6/XzHQWXj55jr7hOFFxyJAIsJ3d37J+DhcC/g3AMzcQUPIPXATuapiQMlNNh
Q1dQSh/5jgMykPbZNeFL2TghO4wPQi8RvIvGBaiqdL6YbNPA1c4c3uf8Lvmk5tT8Ch87tkL3usoJ
RPkxgMPIhFB00Cqv5fCU1KhLvnkRageRjocJKhs82ywc8YS3LHslrKHtsfmSLt1rcGdKqIwPKUbP
0AmfR2qGymeyHmwstiUsF5WCeb+TnmeUU/HcTve6+CuCDoZTM2KmwpfZhd2lZW6e/VDZhTSlsAU8
T69VbBmY0Ql5XpZLMLzL7U/LSZajt57hmHiwYQbGGBSWJwW+1vyBx1BDk9Gcm/YeJws9Wk8ZRJVG
vM5kIUw+GScL3qPhRWUemOxxwZe/sh3/Q7XFE+/ywjj/g6jBGx99hbMtWVfBVc9h9pqqd/Kp4Omi
Z96NOzt4JbKBQsql7yDS6041JJJx+DVoxySzcdoXHdRuj3YmOd8ugONLV4oeyuYgxK7U3eHZ4+k1
hd3OTgy9u7zD17zc82QlBl5ObaGnP9XFjpZJJuTEGduznhIXqQ7pm7lX9smjdiBKc1Lul/vgydjz
jUaTOQivOuYXTjGpRKGJXTHJ9BBrmvYet0YkeYVyqtrMyRJXoi0pZhxzkU1H3eylwg4eM3e8Autx
FG9FZkCcgZZAN+Vz3J3S6Tiqd/jo5kPhpt4z2Vs+wc23FH2pkRfI20kgJwlJ2FEb22hYfo3MtxG1
4oP2CDME+QG1vP7s8IdTYcL8KRK204aU1jZJfMZLgE1lCpSS61J6/eZOGrZg2o3sTmOIXeBTZZeL
R5wxj5XSls2365ET0dP6UAzl7iOYPqxuLXNX/ZQY5Z+EB7X2JRzUXHqZFBrAiq3kJ07PMuTbNYyB
nuXDaa3kA+LrWLubnj5YX1CRolxwQYlyMNNnfdzKsl0y+WHs/YXAc2e+5UydYI7bMxC9Q3SYhBPl
KNiEX+rK4Sk9yocBXsVx8o1P9aV0xGP2SDoOgai2u1+C7jSn0NxpXuMzyxx82TF92Mjv3VnAYr24
4YMg7SF43o8H5a3enhmRFz/N+3TqFte4r3gM6FkHdVvQTe9AYkzGu9wh97CNgys5f1GyjQPvEWUK
FPbqlMFcBrpPAywWWxT8bNwVWBXTZ+UBZzcQvF52MbSP7GR97O5v4kvfvhB4aZ6G1MHB7mHeby/z
gbUSz4LxvbWZfab1tO1l++wOUSc5q4fsPL+ML80T7z//sZjezzMWl+bEhWOYXLvctdfxqiGxHwji
M23H0r5kJ9ysz9LT8hNNrhJv8+JueWr2bAPGyuk4BmU3/Oofqg/SPS2XVoYGfIccUUbws3S494/9
LrwIV0DYGE986UnsXlZx71lSfBrHcPCzidDEFwNViUUJz+SDEYb0nPFgzHu7bTM8jpG/Kf0NpveD
rniYh1CBUBSPDZBpwLCc4a2geGeUQPNa4LUoddte9Eoa8NLHWKNPydeg5tJwmnudRjolY/xGldIH
o5H78pvrNPaZOfeUZ7zukV9+o9743anvdgxC5OCJXVV93z2JnzktLa8GspuXFh4EAED6bXtHd0Cw
eDk6QPswPDaPjUwfij08KqVvprv0DZM9wq9xqB9mZpqgJi/pFy8ejXC85z8waxwx2Db2yO30FExu
q7mrpUg/ySKuuH1vWO39shKvgXARAtkWj2q3o46lwE0kOnzhCd60a4jgPnjhGfXzyMGMjnQ/lP4A
yLnz2DaZvzYsz4U9r6VSz+noN/FFrz6nfNt/14VXjq8Z8GnF6Xcz7cv7DUU8O95z4AtE7halXRVh
1pyRUcDQYyLosC0z9ps+MTDpgCGo+l1SSsb+dqOvtFtBSNhaNu/gqwf6SfF5Lz20w9u92+9uN6HK
n5p41wEMEBnLVnd4hU1cgYDrIJqOWBVWE7m6WtBv4dnbvXH1qt/u/T+6zmO3cW1Zw09EgDlMJQbl
YFmyrQnh1Mw58+nvR5/BHl1gY6PbbcsSubhWVf3pf8LcP5FvuvDSEwjq4x9V/e+fxz8C+//70+rC
ftcWHnyrbQxo8VUivFd1gA9qTqWoLdx5oaDP7JZfKJtIBiMo9gzFGg8ju12+sO/VxcJ00ahZf9T8
vz8qi1xt+mPuX7CeLlq7Ld6C3+I3kvcoHAkMuGFfWidr7OxaeAO1R+A6Bt6AqB0MR34rTzK22qi0
f1Fj7OuNom57A6HeKv/SIT0e6HjidiWciEmHTCl+aJwUa9k4FLLbxLY5rJCeHnsccqErxa4FV4qA
Y/3UHaE8r+WbflOOk+Qy2QRiAgSB1yAbTvabv00XRBfUohbmYdT6TomN+woJ0Zp8sQ/5gwZp3vPp
T7hCzZh3txt8hq4kGHWu+tEdqyddZ4AUD8UWNlSAkqZDPYaxb/9Wxbb+EezEi/TUb+0XYHzwC6mT
C03AkGcMrgyQqpMItEo1gplW8i/Y3YUmtUxftC/T1q4QjXsUJeGLdoL1NH7lbr6l8JDSdXloDwzh
Z55CTLzW7XuymX5DV3rG1H0fxlW1dS4dw9VT/ENRTKeHH57/0fwWzypYC806Rj2ObHDPxat+KS5D
fgxSIENSajf5Ud/ge6LRYlKO6ZB2UL5kzr9r43FHcKyvjpmDh1Fqhy63G13cdIFQmm+0a7sLjsOw
Uk4T4qMYbtMKEUw+rcQf9EGwTiwYPGfEY+Oe3wZYSHA9+uQpB8Ml+3E1v1R28+67pb/GJbGVDSRw
JMtCmFjh7I5HJROgdf6FTxg9Vf+GaFYcuNSC8z2u4Q160QGiPBo9oOPtLK6So+/Wk9O40Q7/JuTa
dPUexoLcgh9etVJgZqzzTQtTdm2hP1kJtzZ0Mn5+wxdehBcg7uSolisGX4nwQv+s7JmjYHTGxnKL
zwCMPaKV2S4GJyag4wMmmvEiDgDcUO34JRjUv9U+Hf7ihsN3JDCSOMjvEOAlG2nHXnWCa+7bBT7L
XvWCdVeJF1TCEGbFl3SkZB6cIjZb6yhuZUKqNt09Ju3NNt7wPdmbo5eei2d4I1BFKezpx1grV588
k3gd3GGwL4FTXHOn/xqbNXy6kIBwWks9cuQfEKaSjkpY0+HzOeD8wKH1b/K23oxv3I3Ks9zy7DMQ
+pDJwbxjTZUd6V66pQjcRE+1dC0agYQ9GF2fspVeKM6vZYaxg81tJ5cAnKECxtigzYKQg5JOxfde
IyfMxTJQV186xk8cnBmet3B6r0BaPpnhTvxpHGkHMvPfqK4V4ajVW0JOrG+KP9pT3Su3TMgWDTQW
QqGj0aFUfxMDZgQM7x/iPzPz+gN9JOSQ4Tkf/P4TJ4tQJZceET9vwtOrNUAAzRBxMd2n9pVtjGw9
M/TAJid2Ddnxg1sOH+bNFR/jtjwDKZKvJKJpIiebWI1gDc0KaBousvKWfyghEJyHxX4p2jMBSl+I
W6T9pP7NW5p181xW0dP8ZYoAD/zGwiCtiseQARA3vLsyFRDeab61LxZJ+D7jZi2sq6cy29pXM12z
9BTGLuyw+L37ZYsLP1D76Ak+S9Rq+/7SnATcIQW7fyvlDRaCwon3xXBiq1/JtmXKFV+GpyWtGWXo
CJYpwbQ3HGYEgk8rR/xNa6cB1XY7Lho2lVwFjm+42SCe/xrmX6kLfS97mvCE1mrmCYx9gmg3HC2a
aUxYv3zTxVgKcL5bZY/ZxiP8bCDP61b46T8hAGlYKsLhsKVFeHdNk1eA7fwNFVmYrHvcc4djMy5j
FrZQHZUtgYotw6Hg4AuufAMGg1L7Aqy5NA4MHZgTVMxQD/Nbf0HEtfFvk91yO6E7XRlrraG8cXdJ
BbvykATKzdA4OI8EFynEmU1ehslg5LJDK3Zzlx26FyZpmwqq2T27AqdUx3J4MPXiJPK1S2hRKjgc
OfWX4RgnJmjRHisQZmniajqWZ/0yXQoLjiac6XV+aCgWipW+U1wkrrSjvNw1Kl+4j3gbTPdlp4jX
4Y07zyMnvHXH1LxGcbxihyXmpfzi1GgmL8bUUyGItmPn3Rf35DhcjKdqdxaEcFv8HdUNDoddshe+
Os1OFFcMN0RsZEQdMAklLwzODWWEdfGpYgzwIerFbSH8/l1vbgxy3mvPJmB+2KK4DlsPV0w4p9rK
98pzU7qaREDZms2HVBeDIqTYZEizZUei+SRTs0J6N3mMsMxfjloTm+vJE1I0dntOKHZRFlY0kJ5E
q7lqX4cX+RePvf7G46ZDxAVj711md7FgyzKJjraML6/E9M+WjBUiZHy3E3kRZ4angmwjSMr43y1a
zPwzJPgeJOAd+Vb2Pj2HI08aG7bIrIuM2h6x6zGN76IG932dbuutYpc4ZBosp2JLh8q1EpQ71cJg
OPOGp1Yg8NNTBTy92egV+lveO9dbvTUDFlYOFLe0ZTqpPDUikfDsy1D/bqsOtahXja6ZnTtW40/k
0B67GgwrlJLwa6VXfXKMejOhlIZpirhssNlBbstnZmdByc69O84rlhjcmGyjfRG0yPCTG+73x7Dc
BMYliXZQ6skXdjBNhudEYUT8R1TA7lynMuEe62WhqIxT3DbFspyqnGNtOHJs1Fgk0Sf7ax0K6Int
dzU4+qNn16KGkvep5fLcDb9ScyPirOnpLk/inUORoSBwdP9TXJtgWyBNjbQLN0V5U+/BNbirPxrl
/6nf9xAB3sZVs6ZqCzbWInO2iJz6ji94ho5ElWyzxOMZxWOYhVd4zEXQlop3kncgnKCbaN+GX2ov
RBIt4BBpxVx8AO36LH1NJOiRIvI1ciko567tKxay5mOC5WpjAuBfGzaSZRyd0C0WWxzA3eGlueu7
7DN5QVb+rEhcC12a+/pvoN8NW+lNc4d/hLkE6L9caJdYv2yF8bssNshNNuYn26/KsrxzSM6qK964
sH63PLvNL7V4j/suXVwJMnAUPjnSk12zVnfmsXyXpFXwjwDnicRT8962A9xfjHI9JjYJ93Dtk+Sy
yfmSugxWRUaWHTOd7ETP/zQMEDeqPbmzAeGrzh7ugxM8Mp4ACjx84tip8g2cr2yPJFf/F7IDW5gA
rBY3SIc5MHNMK0eCPB7kf+y6It5U81o4B3tWWXvLf1Qnh9ZS2yMrYVUepmtLXNdvyAsQe0NWLXOg
eDcDfgy/ij3t4kv1AgnPqb95k37lNu2BYWlZnrnJ1c7fqpRunpYcZdr2p/moTqoz7iMvdUlEaOaV
gtQHUcW6+8exbKXr9FW+U3qhiBcd4ISDdNZm7FgI3OCbFJvi/IU9qlY2MqJyADLU5dpSZvjSPjAP
YUnf47bSWoS+yS34sr54OAUIyW8sFvmHsFGu36o5Dg9/R3whq/8+vuHZygNlc/l+nunrfKhvzZ1N
MWZ+wvzmNaJMcOSt+oFj+dvceBOUqHX25FzS1HPancLpm4OG8t8/KE9cxEPieb+pToQQvaZXx9vw
JaN8eNWuJQOdG0FqowbR1dYP8qvBmnzrN90v3CskwufkOF7Fd9yiiy2JItkh36uED/hgJ3DgF6Zg
S1gSxf62dKxjcIFAAInRUc9FTgWOw9FDdhWHZ+eAmGVjufnF2o+b8WV4lzzzULMl0SydpnapHNoz
I3GAitDlbqBnkimkHKoLWN7SFyQ7vNwrp1n2jVX6JdUQGzaU74FA+8TM2axWDd0YOx/VZOnUlccK
R1sUHTQPQjZwwKuIZmy0UScx1FdMmxwbkwlvty7G/eTWEPItLzO3Reqat65b5Xt043jF8gsIbjUQ
m1u2fCaRYdMZu0m5l2ysCbMopg27jhJZRsjtUCCWzvAt7epd+xxe+8bVBlt+H9e6zU2nYobHqtEc
nun6KExfCjy8n5qjb4s7Hd8eQGBLY2HcK3aiY3oqMVvBZEVf9PC0Gs2HyKSVTT/YFDS5OCx8+pvh
ffy3CEywRTlWRFy63Xf78LFXGzYYNJPagp0uFroPcy9+MbjScE97E3a15IUv42OoHa11GV0UPzEV
Eu+Kab5OQyZuWoUUEReGpkwGLIOmhhvukAGE/Qg8vwYYL18RZSUfYOwTcGeMTy1cnOc5oW/TfFAc
wzNv1TuUIJyuKopxY3IyhjGMSV7U5NnziaLt8B4NN1g81gQbhHmhLR+YpH9vsOtjIvTCbav81bpP
GbytILeZkj0xImcb2WDAIvzgCPpPeQB6+IGTBZ4GxCZtoosyH6XUblgWa1gplXlvOq9s3JmVTxuc
4uu9QdFlYNOPM5+nbuACi+SioowDWvXM7xJXheA9ZT6mrvHvVOXl+mOgncAnf5FguflUGiueAnr4
+WU6p6dWX4ZSxcX8HuoN30xfAAXHQA11ZNfGegU0I/iBPs9DDbZ4qU7BHhem0pHdcpfx8FAqc5AE
R80p3eKze2hf7SHuyeKyg0+RUXK9bL/Jv2JaZf/aDxPnnMAG69O9Zkcy+RGMNfiH1bpnvTY7QrZo
+Ken+m8k7AqHF7Rf7CeEOG800+VJ67cJ+T2Xmba/WjDO2d8RrzXPJ14x7Hbju5/vR6hc2Otw25j8
d55AiFayQ3utqQeMhADpYGelPcwrF2AzWs6su/SFV11ubiTLA7RUAlRO9pCRGezN+LOg5YRfim//
CnubsfPywJOXOgJM1CQfeQ25snrBbkHVlt9qvePdBGoKwRgPVjRCHAvNaJufFMf+ScdwmBC67bCj
IAAvpPGzsfMRvvOPjNmaYLNb5tZV07wofWib+iZZ7mRSwKzib+yllyPLTjbZZ8v0HI6/aCegwekZ
gGOwGEqDfm5oXCrH51k8QfKn+ToGT5l9jOoeM3wQLu4eFXByjRKbhBPewUz00lV2uDgSOsrM5Thz
umN4jjUyx7cE/nEgwltlEuOxZZ/4uFTG8TvVMlK0fAQjwjIEI5VP4471Rf5IfgLdYalnBxKKHfOD
SYABCZPWizFTdh0PwQn4tH2N0dQbtmV5/Ss9PICi9VHDQWNgEr9VyYlHmnzAmtDJ3+Hb/OCQkzV7
OZD6jUWx8Zz95fjmhMPgn821vw0n9Te7Qt8at8Z3oa8qJ1nczbe+f8DqCuOxd5ihFll6Ts2TlOBS
gKDKjXKnre18clm0y17NzafsfbUrchDhj3yCCRv4xH9zgCrr+Ge6FyYRERT+XNKMEOTH4Ixnge1I
BplCxoR/GjI+jBbJUbEL+jCeNNa1sCLP1m1uCcYxkpNgRpFvwieJ9dWlvBfFxhA2gAsgDuSbtYVr
9URmXqbhYcUOvi+whSAE4jdjSG73lTDn8XTGOzawIGsdt4njdMR8aCVsGB2xFqjsSru/M5edsNmh
YLoZF4299CzvOB7VB4lObvOmENMIl7ZZ93dZWtcxc9tDxNA4YSzVOyhb51vwmG8SUiblGZluyxsE
hgDK2pBvBTAH+T5GgADFFaTK0LdB6M61M+Q4Bj71k+40u4Qrhc3lewTZIL5Xy3uNPsd0jf6T/xRS
LLx+ugCYAxgNnasbNiNLyg0V0Fc9AJ7ODyYXDjDWO9b/+l26CNvsXL2mLxzqBKvoe8KLPeUHwCim
H8V4agvggEBmA9tdPce7gXhfsg/W6a//Jr4h7k0pvLfVR+7FO9meHaY6yifD7vbJ/L/cEUoMO1fe
18/cIS93296jGx+H8FPJAeVQtuE2gmDAdq2tw2NwHo+IlJfYxFW8IHRRSAwnK5jiq37l0RxfWWRs
eDIRWTfl3WTjPo/dStqi1VPkA5GCpHUqD/Ja29YbRmfMXRzkMKs3Whu4u/zNlT1ugegEcQmaOaK5
9pQ72QbTvpD+qgVzcSff0dheBht5apHsYtJsyqOE/ZaBo5aH73mnevMIluHCIst8LLdY/Xi7LfjD
KHtmt8b330reUqQ/rbHvhZN05GCppx3QF1fP+MPjYox/glVigEevlI/6N7plX0R45b8AwldenhWz
3ATM6UkSZqtbR2/Nvv6tSUPTONJXxiG+l+rKfDHF5dMp/R+yxGirWgEBIozqmfq9cnf4jA39B2XY
G6lUNknRZ2hCa3FvvoAdYnNv/BAtbxPHLBIqvwSArLR4r+/7z4kcep7BVfwPnGPbnupxhc5hjL1h
eATdSVIcbMnCxMmvwXtfrdBkXo2j4YlgIyK1LaGuGmo5bGlsyg0yU8x2sW6avqI3mgofeXpow4SA
Mzs5WM/xnELp+TL3JUzia3nH7SNy8VRzBNFVYq8uDlbhzsOmCleSw2NQ2VBm5Vf1EvxKLxN487eZ
rlFquPzoL35OmFLzmvIbv693+exwhI7NG9q5O5CiYBc34UN/GT8C+MxbGR3CWv5uKFF+OpuTgkHc
XQi27drywBbvZBuwZTQ3vALxX3oLbmwKurgQ0TTVKbulSTmZx2EDzlBCd0XwCCXdjS6SN3wnlxbw
Tbh04ooVX96VDxWQJ7qlql3eTdxBVhrDn333CngyV8v1rD0zWk2vvEZ7ra/il7pPzhaflfxxAM4/
Psr4mJ+1R0QwUGvDoIG56A2QmbwPf7EMk99lO7uFT5ZdcBMZNq/NM5BPidHQ4fOTtjphwrBBEkQN
9mugsr9XDIXWIb+I9xjdVDa8W3yfb3ADEPN17OD4KHVboUcdvaq+LH7GOvxLuaDWAS8p5LR2B3cB
bPSWYbgVvwLcwpty0t/pprvhFTUcFfLIwQsRYAWF5M7Act+esrN+EmxuKTEaPFj7yK1fyqu11S6J
XV1GT/1SAAyHFbSQvbzRLqbltO/RG49uuIvs/JqeBht0cRqJJHPgvTCWp+y82tI29yJiTVyCuCfy
WDasJmyC9BeFzaNcPkT31j77k86nBb79WUa2AbcalHK2w72A9I3rTLservK7uklf0MscNNz69jxf
SAoKZnVb7vMPsxi0AGTHdhg8A/lAOKQFc3umDoCIxm6+Kmicz5SYSfVq7bCgZfvk6KkOrEscIu9F
ZBuf+hdf66SV8ssWwUKRPmLoNFT2b/VRtiUqtoiKyK7kC9LrGKRmwj0dPt2aLZtPqAaeQmeLOkfG
i2lZIuJrTXwH4/o1KlvQwin+pHovFSQx6352JNlT6N21lfhdHXglyLImLlvdun4MNx3mCw9CviDB
5l7d+6GtfXav2Wu8Z30CXhcdiRf0rrvk1h6FXfLabWFR6X8oP13ji3wI0aVtqdRLtj7e4pKBDuq4
Md+AsCvELEfpg7nu70hVdQge+WGhiAW2OT79aWudq89wy6M1M099hxMCboN0qVulB4HjHvqcU1pn
H0YsfLhH/Y73czbYmDexb4/vFegu06ld8IDRIRz0K1MB7CT8JyfdK4ay5hVi2RWa67X9qN7QVVBH
p275yY4tYE627hWWj3LmBOGk0XewhtQKGhqDcML3VlJ1DHBSuFJlGxcJhzhCZymP6+v02ty0y7Cv
sTDbYjJtUNk+ao8N5typrrC3EPhv9ZMIgYSTmfHH/C1EXmBDitljv8vOt+iA14xZqHoR6iimN3mW
zU7wXiOffYB114/4Yd1pSluTif/KuhNEaVJ+OYHd7d5T/5iHtkFdy8SYr1oIKWH2r3AnsdbWe/xK
w9ByIwMkhCvdqS71KabmoK2piD53CplK2cl+2k861aj34pP19G9YzrElivUWz8BQ3GB3Rz3pD3ty
kBAh69/6d4I8mEvFRTwYBMVhKohl/js9FZbdE3CIQ9DOq3g2KHazdXIZfsR2U9ziTY6yd0UHZ3wK
F066TDlnwUcFh0Vhcan0U8NGnA7tgNXmS5ReB2Xjh24F1Eph+luB/71RQ0Scr098ApEoVMxW7sH3
mDiyz5gD54tlNWLpmRWboXTISRoTr6vfEmKhaPVUu2Kchsy437DKyDweDXBXhldgTQE57Sv5WOxb
D/dCXmuirOLrbC29o+s74yPDxdEbvqIclRhTAJ2MFfSnS0ONl4mKiQpOZsJS0QSZk3FYh8sBHNym
Tfs7evIeh8WiX7AF7bV5S6CoBpuwwOtijdIkVO1C2ZBdHMHMCFbsfAKwPiQ+g6ZtLX1Pu/BQMsuY
lxKW7oa5ZYBQ1gk5qyqIMjFD8+ExtmeCf4FN+42iQEM9cE4DS7sBG06wGaYX7I+VcVdBgiAIrXOp
SHjDWfou+VBGy5UgUIj22w4hDocKYAS1tbxc/kp2knM5bHFG7ccr/itRcpYzIn43CiH04xqS4Sw8
BLzCSGyYdiZoFxgkfijYG/ZHJf2a9J1qQhZ7TCbjGkz/8oWGSC1EkYC3fs0whJKdshtleoTyHqn8
CouRYTxYeKpBqpvW8oSSz9bxAGd4+K6+WBfoSWjrkhYFvGMWGwHtL3hU6aLQC9RtMx40wrOSBxtz
pG/7u/7VX/6A/W5B+//D+f/+Ki1WtfpiWvvfP4SLpa2Gt+3fl8Y/v1v0WoOn4YH797VpscVFknfp
/czamjjmZot1btzwJJSLnS4e0u0uCoaOUQp/MhYn3mEx4K3qg/nnyPv3pb9/lBfDXhKU4fkt34Z/
L62k9efdu/zPwu3XrCrLaxeL4SzGCljEE1j6MxT++9qfj3315yq8/O/PCv/vr//9w9/3/e9HTHXx
IxYWa+J+MSn++6bsz7n4749/39ouxsZRLOM5raX1Oei3I26jjTpBVOn8jcKbldA6evXQFK5PvtEE
B0iO23Y9Dthv6IQz3ZNuOtbBdB197CYCk7tWZIp21vPonKbhp6VkL4oqfMokQ7lqqqprC3gjSqZt
JMROzfPa+ecxxw4uLCTSptN3X7Aa8ujT0U3h0yVBP3o4VAVuFhc0eUwQrByoMYUWOykxlqSCREuD
qcna7OCJpkp8EvC+yfpi2PYR9SmKE44+nXNT7yKAq6YbN5kOsh0Nn4VYyHvVhxbVBJvJVB3uyjbO
ORU04ssbydRYg4xGhwvR2tLe0kAfUEz8mCJYvKm4JYaqU4J7Uz09UYVgZzRTcHS9nmEf7ClCQGGU
RkCWEfxODbZF01eBM3XQGrHNYtNqGDYP4rhNi/C9j8lEhJ26ZBr4wAOdVZYbUWsZzMWdywXJkfQH
OZTvCuKlVXUYbUDymtUYMl2PLYku/zZEvIPwwfBvJHeewcvLcBDX8mz8xJn2mVvMM9JII59dS2zN
gJkwmnBfasY3mP+sVQNoj1Q0CdMXhw1PEEtzpQtDTsd6xryDx7nypvzHHPPYQTMdjdELNs9tA1us
7mkD4imwR3UmPLBafjy00n0UPrC3z1/8IoHwFMpXSeTg0BRtOhgYTeLQOzOJa1IcxrSvcdpoubAj
451NoiBvnkvuNER/rKQonckC6959MSy3ZfZPjGE++DWEdWNMh9WcaDsLLKBH9BBJzBzqNopPcZs5
XbvsNWn+GVWoLaRTXFaQFAoT0sLc0pEnxjM0jNaTff3LCjEGk1OGUqYE81jEcyKCXosvuI2WjtIz
1MdTplWwWgp/o4UmRS+PGrnlnVP0I/680wybO7SYB4MpKjp+SKxERxok5pAVHhUy5MiEzSw203/1
ENb70pzO88xMxIwwxIhzng9/CEV4GiogT0rtajzZAst/ahb8xHrNaC3lbEsWm3eZJdsyQ5MroT/M
5rQzZoWnJKYaUOPmQzA5C0omaFULQFSr6CzlTmczkNNPrcoYddXxuxHJFHI+XGejvIkJLUEv5MyV
e1BVkblhEHO0xYp169QlVrRMNLtmK4vLTDtLdP/ycPFZSLa/5P7IgWlXZQA7N4X9nf8bhKQ7SAk7
tyortrUoBcWIPBmdJJddR0kT+8Ho+XOBcSuk20JW4RmKOez5VPTIXCc5gGMVN99J0/c6F4BwRJL9
8HOx+5kpeDCE6gaju3071/GhiyhUsoaqLy+T6xB8Rs1I6ih0bxGSAVtsQJQyBgQqMATC8p8s7YFI
o+A9LICUCwNfhkJOvElpunVUJ7Mnd2ruYvDDYwJTNehxRvquZzWiAU7e6nl+qMkFmzt7aMEQx2SC
/NyxgsPaXKUCQ6wC4DOyBFT+k3g1VMTphUwLk4zfoiF+jCP3utAswtmnxIGW/dUU9PY7P5S5tZNy
NlVGjoL6yHWJs/qPAjQBuMQiZNssh4Or1S8jCaIfCeNGWQGrJHNVxqLITVVhN1BEyKPOgdOY7S7p
o2fambGDiG6vENYDK3IGtcacvRkDZAk+LJFoqq6WhMq4i9N9oQATxxWVQyspot1XxZK2N53ldnKw
LAxswkVpe2rllnZpDvmdmSFaeYOSIZrdbq6R3xjhOZcC+STK3TuWFHcMvhwCZgscmUXaeIP5RBg0
4SkraUA1QPtZE1eqmDBsp5szhrLkddnfZMF/EfwAnIJw3R1cxKrV9qFGfUE++GBgT80WWZjvYsKY
0s9iAHwUClI8tfgcDo6gp3drXOQKevckltffigbl8KB/pXr2O7VYdmnjgC2AyAyerHrdkO3Eh1oi
y1loI3+Tzl0B1Rx7gMQ2VfqlbvHdkwMdNXEHbaIJHSu0HirKXibNzCl4zGDKNSNEEXO2UdcuTD+8
FdH3gDgPeaxvU9PF2Q6TVbHBIjsaHmL3Mg3Noylelre4842QRRXqRHRP/kqKFYyap/QRWUrohrkm
4cYDRlPn0wCMA8dDspiMmC2PYlpMrWt1FNM5wEevCx0UaHHdSJOwnsOA6KheOydYMq4MTS0I+p4x
AghLR2/Sa5ZlE5kbjEfNxjNUmahwolmATgfEy9nkQ7QnP1E3Js3NFqcVYA323x62nI2l0DkPWPJG
3PQY89NWNBTiasQ9tcQ2Q5YAd2UJU9Vrhsvl3JsEgzL7wgMOEKLV3lKRoUFmHuZWmB21gj1RDE0L
c2nelGUf74qRcFItSJ0ip4S0MqR9ccCUnxzTDvcQM3DJD4b7FkUgaLQwEE8GKAuBydSQQGSM6eqr
IpU43mkiIOFIYx+rTD0and6v54QlC4vhl2FNKBBTMEwBLjbMkWrq+1WlN6UXYO26MnTtNI3MjIld
mnqw2A58PzLUtczW74Y1QplEwJEwwL9kEwG0S2PqRj4E+TqU3yST6bLA+nZaBmpFPOHmHwl3K21M
2zczQM5BY/yhZjc5jx9CFWykkQ056JqBOTzNiJjLdhcgesmbGN0Sh0lWG28YwsmPTD1NSq1xkJcb
gVx2COwJiq22+OGK07Kb1ptuasP71JnffprdRrmdT0RdNPsh2CojeICs42+kyQFMc4umvs+YQtWW
ebDy7FPzcYPqRVD8gqzb0DR2ytzdJ1Ygi5WyhuquHBoPZSuj18W33BcNgrh1ZufUbDV5tsAQ6nuW
AWQJkNjIlaHxxWhzpYjYSM2V9KMk2qOosTofS9EhyOUQ+ZA+e/oXW+tbvJwlFfd4qAth8zIbxjbS
K1uKIDXIUuWZROqsM6LubCXQnwoGQ3RfrZNGI0MsIT+V2sjSmxGMAR6UmexagiScO94/5pFBfSqm
+uQL4QfZL+FGH5jG2FOcqVe1FTeYBoDXydbsVUaPbR78HxEvFlsVU28cm3iLPRtWwsMFG5QIN6zQ
w3KDczCExV/EFTKkqEOsuLRAQp06IbVA03NMR9YpGKRpa+DVsMLIyU6E3nLFEpA+DWM7V7HvyOK1
HgCvajpCRlH6pw3YVIkt3xZcoEFPe+o7Llh59zOcQKqDNbbqbZZ1dLfSqsyQpM0UJ978CONIdVGA
zxtL2pURYA6GG2sME7XDEGqAKRX+QQZcIUOut5HGlH5s5Io+51IGGYLbCSlpo60Ns53g1mYh3t4G
vKvhOFqcEgPYT1Pp0tqaYEMO3UNRlHibptkFIsIo4yxWQaivFsewqB0VRxRqJ0ftu+qNythORrVX
RzV4KbFPDWRcvmqoiiYxla5atU/DKodDZln7yaJdsTRiBMZnrh3lMjo0SIUdwTCBgCYiZyPjLZS0
W5uOGUnkZGKLQQybEEszCsjkdQrMr0jrtY0yKfgx5u0LVrM4P6psZfmUfGgJ5octF5R4xpWl9dtQ
Kz/qCoqxkDXvmRyBa4jFKfIrQipouAeeXDvT69XUtlyFSBNoSrCKqJSbmJGlEfXnoGS2J3lVYIqu
WfRrq6VyqvL5MGgY5gykGAjBl58w2fGTSXMoxty8Jd5ZMaRTFgr4T2Ovq7iqVEI5LhmqdXS9bP5W
dRUtEJU2KhrCEGH24nSxtYwK43sF/heCTW3GYU0LqD0bFCKVNj3UMUOsaEaEQsaN5Fhata/EzMEy
7QPHGHLJU8FLJGZHRZ7AFGoYvk2TcKmRFryKgGZD1HxkY9ysQ2WANzkkhqdBzE/2ei/j5Sn3e13h
/GhD3KGMPONPE9w5MVBq24jgp+Fm60QRVI06UtlgvkXMotZCm/NJr22FBnpAUhZKU+DoGuJQnCOh
KU6kxfg+rd6sJDc/1CM77cBquRvFutMSnMPJLpAyECO6aOb5ZmJHtB1bRdAvklEx72rcRJx2ArwJ
XLgKxpKYVtClQmHOZodDC5+BYcuTbL00eE2lLhnMy8QNriAPDxynMrOtcNgqheyFfg2sPIXtlZnC
XUgldBsZCRA+N1CQamYgY/dMOiwOddV0qObxDmlFwthAa0UtgwXJuHGCLK3pV51uaCdp10EEEIun
Rxx0xE0tOcuhhNMj+byOxsNOsFs84MwqqOvQl6DVWotetnkg7h73Minwq7Oa59Zew6uoSlX8diIt
9BR9vPa9ROddU8z4CvkzfWWeFJ3ZayAEx9lfimWJxUldCiGnObLOM9vE4xAHvy+z7mqmUfFeEvpL
HMhHPvhMACINm0AQGNESRDCI8TNRMGPF1j+zOwzOPMK2bNVIXgh8qpxeaaGWTFxfcbnvPnxSRcIi
xbfSN1H3GTMK7T5uF51i1oNATmm+yirBS1sNrE8EdxktZtPcShWTw7WGy/RxXOZ8TSmc6vCrG7Vd
jRn73jIbVoepAuvUASofKK0mbUUwKYDWM2rbQSG9PH4pUmgMQdh+hyKciprhQNXS9Fjg6iORD6KB
tj8fuLolcxk36CDstBGAt1DQXOgVqi0C5uoNpwAC6FqBpwsfUf8/9s5kuXXt2rK/8sLthxeoi4xw
hwTBuhJJSVQHoRJ1XePrc4DH9rl57bQj+9m4vOIRRVEksLH2WnOOWejd3s8MBzZdN7Uy8HjLiOIC
2YXt1CsIVkc5XTcl+rpGHVN22+q8U1CTi25ukhRE3hrCR5B9Oqaq8mdg6dUsf9glTQwQfyh1RIyo
jzpLc22Ifd2hivxV2477UZSjbWqi++tBVFlNXdl5CT9PcYOFFrrnqER8LYzyVpnGO5rKwgRW9FmP
DUZwoq13L6PnTYkG2nOrKoi5WvjAvCh9xufpr1RhRBXTM3JPtWSrpA1GqRrt9DBwXCeCo2j4GoZn
JdaxoorghcMcZRXo7ZnHUd+NmegQDe7a7IJfkGbkYil/jmR+yAFpeaz6Bh8oBtN5FRzkIMAbrATn
DGFHLqMwzIdiVUVT8ongXsQSh8jIXJg/LJbil1hXnHZcKxXeCkEJtpSFZzomI2KLbpkSzcdC+eWP
RTE3UnZ3KcBCzoDEditVmJVTyHcox3MtNbOFHkBvCk3rmg4aJ6HOgWowLOzYwx9lFhvMWcYngeRo
QhC+N5XIbkfv7jioaj7EstwNGn+sj6K6yNPeEYqQOYdQ++dB/zC9JywOOT0pGOuNtTA6+U2sGaZ0
0/RoeDU6di6xXr3JItu6nJBP9dXN8JZiwdqINToPqDzvtUhTKIQZEGZkvMsdZVXIkLIqildOORpM
roRfRFTvpdKQyKIgPBX1VEbmLn4oencZS2YatX6IygwpQGUi55MQkHXRl28E6WlEqi8TTTRk0z5W
YwsnUcPlnbcTME6YHS2QfiLQjoF50UoGIh3Dq4Hml6cE0sHIJDvTsFFVLVLNKO/Ty6iIH2Yu+R/s
bb40l1Na0q+ppdHVVKovrm93WIX0s2qPKuuYFU25Aqei9V7veEVwV0UAuipMMy6ogYqZt2poq7E0
7BIULkOKbx9Ua6BAQ9Q8ihgDVkOpdA6XLkYTarYxuticp1L74coh0XcoxTOX6mRwSxfXdbvy1RjI
o8nylg7Se+xat3QM8a/Ej8WK4ZPbH4I+vptS1RE/l1S7ogfrVseCZOuBmCHIKd7bTl1O2wyor9q4
GHR13FpWi5SDuiUby9RpJXfPQhduTUISZ16e0twwpWtuFewNk15A6okpTmteuXgF56ivh7lmWheA
TdbCHV1U/0V1M1NyhEAa231WYEvNlItKIvAsldTSjr18aQiisESjKufYn1wzTrjO0ePpWfvSXiyh
jrS6k5DMUmYpMDuUB0psNEtXoAg1cXIqbsoqlIj4EaiSxAC+NaV70vqsKGatrgW1CeaCl8+jNLRW
CrXFxsvUzyARrGMQ5ieQhs2ik5XeAUmeswLjeElSCnlVJ4IUDlYhOu1QM7O00vqgfHQITxIWfhDg
SYG2N7ITo2LqQDwWMFdzVBDpt8wz/PC9zDPjZNKOZtcwzPTWeLYQ3yVY/fC8qMNCy4UfkpMJqzN1
dm4CuM7yi6Raiplygsjmyri0UGKMOc36wqXsnrr2mZhkjmeAVe58z1h17nAw+16ZuQYzUs0dKOQK
igNDQFHsCmgQBpkVQ6J/5Y2ljJS1F+ZG09w9T3gOM0ODesYu2c/TV3kYk5WsRVvXBVY2dNgPlWYS
Wda1nQz4+IWOhTSTaDYr1akUTFAMXkKfw/M1p3prhGZbTsQ5eewwdeglvIKqmajWQmW3El4e4nPg
RwYps/2RdkTPFW4eSla8CmXRWBQy76rQi596oz0pVaLdLQGNlRnmb6Hev4u1cJBLfce19tTxyT7n
rrbpASnO/bRCsVJxDiYxNND0tWdXvHJLODICaoZ0F3UY+UOk70nH4l9jy+JCQlab3nJ91otP4P8U
pJKJvDibsnD+9Zf+UJ4JisBQpZFC2VsaOXyPh3uFYQ4MqqdNRAtmkI1/uvn1oOmRv+8mhQ4T4XH/
15ePH/+X3//942Nb8rp+3zdMJozdUhK6H34lmNApbiaYbh5fPW6EKXOmbPG1/r77+Orxb4/v/n7w
n/7tT3cfj3OhzeTtp1S6iyHCKvwI3nQBdrJDn/7EX18+/vVxf1R6viUkj3zV7ML+JNs8bji6cNz+
vi+M7t/vq1PqEz6a4NVICH+ORmFOonglQ5+Mxk0cEeITmEK9Vt1kFueDuXJ7BVqOyfQ0aQttA0NR
24y+a9qWSUnzuAv092/fiKaHGLrK5EFQVr9/4PGwx12BptBS7/zt458CTVU3vWziZGvEiIBmBW7P
43GP7zxusqTkl7PpfAoDBeO2Dn2RvRUv4/HtWob/nMmfgyprCIatFnerjlYggCK2pXCAsjXRioyC
Yb4bcy0ucqa/alhf6pABTVsOhCFkOkFF043c1wgi/Kwc0TeOKESgzhhZDeYcrUVqanQ/QynYRlzA
1ZKJmV9VjAsFgUBUX14FE8UpnEBR6eMAn+4+/i1JOqTbjVGWq9Ij5lBqsTc8vtN6U5a0m6ffcUdX
/vfPxRXZr8zJ9Y0LHG0ZPZ7h8dy5NwVK+0ILAL8mdO0fv+/Xb3k87a/HPL7V10xSpI5Qu99PHv3j
lT0e/fjGH577//rt38+Qm2G1tJpq/fuxf/idGalNQVRuY4kCGGYWy5+ZAFLQrND2PevSwRKmo4DP
zhhqWMxmDU4KekZLqJSdCAGty/dIlYqVUbhMBTJ/bUQDcYl+WO4EsKZdFTHHr71V64MoruM1Cc9E
vWWgvECs2K4lvLel+KMDjt20BYP4MqbUL6lc2HFq7LIhFQi6Tk+MmaXssvO0UqWfuI2kcFoExTH7
EHRaAVVd0nizrhRg2SHqWNIsiJy1JIoLr45cO/faArMSw/o2LRF+muxF1B6oQQXDI02+W4/kjDJH
A0UtQDLOcGpo0dnY5VEX6dm11hkgFD5kEAklRUuXzKboZt5d41cMYtVbF710kY30SHkLfjgWESIE
4SrmErxqdakErQyDR2JfJroBcioTP1fWnGIyiIkwcJtDLzFYaphgSgpjumZSg8eetWmzfrDdCNNW
KKAl1sZ85NQCimOgVYb7MSCUNHOhPGXMFt3w6LtjPE9GCwmNVH9pXmQuxhC8u2xJ28wn9HJQXcTo
pMV4JgYQ0bBeImSVNXMQ2/MCHEQNip60onkvvDdNFDtlWn2IhhPF5FZQzDPRj6JTVbDZDrUcDbWP
X9dFDUqEgbtVtTdDU97lqME8W9FMUwdppelox/0MYUB2hFGJwDEuXnAZkMNpwjkpa8+bFWSJ21IU
TME0FUkWEeuDoGb9ujDYO3jMYKM6KLdGJxyYE5RtfS1E6mKJnWmdwjAZKgIUmv7QRdKuU0yo1Qk5
f7WZ7YVaKZxOc4+CrH6kxdS35eUIHMI0R2QSMsMGZGCKMSZy0x8jDrax22Ec9wph76f00LicwRQK
BN6TWD54UEYUsS3nZUU7oEACA4BWnqeR9CrWyrceCavUw1zBj+5pB3DC+OMpEfRLq5f9id6j7FGs
RRoKMF0zrJUBj6agGbIRVHHANRVFa8lkF5RawtZwL5Haauc6ln+IM4KLE988ChQc9Sm6XfXeViK4
lHp88VeCJ7FNINSBNOlJ16vXnwwDp41fR6ZHwV6vzjDxKU28yENWNSWRRoYr1KxKykgbCWyVGqLN
GEteZJHx6YEifc5ob7muldt+FzhFB7jNpa/ruIm7EaNgTTPzJhequy54hwRLEWh1ZtpNyupdnFho
4EwWUTXpsNWp2qpVfHNV5+6+8oNyo6op60iWbGgJ7EVMWH3V3ou4fBNzXkGSI4JN3HOeSafK79n6
8X63wqLVKAWVZviSIl3YlwE+AbmihSf4EmoadFhRgAw81NxXP0BUPaYiTB0/oejEA1z77j4bdXq9
nB+zyhU+2a6hqBDXqYXB12u2Kgq7DmNPVYJUYjl3lA4aXy4kHprapPhIdNoGFYREW9GB76no2yRa
e4hfosoxRrW7JHWJyjBEKMN7i4C59oUDNT0APwnR7ZBuayPwTpDoC/bULu9C4Dm9Ir2ZoSWihknR
X8rRbVCDZllFbMMl39AOre9+1rTQGkkDiSEj7+obXlfRhKegzsEHjgruWbfh7CaeBlnMMLNaOlOa
h2iq7VyHqCB5kRt1d22yjrFldy2qSkRb6n/LSqPMC5oFTq2h+e0lmRw6gydlSozGpZmciJ1Fvgue
6bgCf516oUxq65GXKNty5dYoRml9qH1VLFMYlYzxUcL2Q7ZNva4GnYeaFCHHchQEbdGFmCqgASUR
SmO90pI1yVnKVhP8I7lnHRqtiYTA9M5xQ7Ne154IIB5dGMOqWzPGmJrac1dVI2m0E783l7AXip66
6czmM4SUSqMt/epDkIRd6adUaeKzIBYV73qJB0mDlFnUw1bUTIxtAPPbsKGFnyk0eBRjwoASEykW
/aWvZfTgakC3WLBHOR+3NeKaWPOS/SQy48g1sjbYReRxLcok2dEnPQriQ4AekD9LpCDbDqNcNjX6
/64fSY4q+aCtkWgUbwJu561LG6G/GxEakLjvjxF9+02XM1hJTGxcfahgGs6stdhH9w7Bq9H391hn
mC7q4b4ZBfTRA1YLXcbCJJYK2HKk8EM77JoyjDeFM3TJOc4l1tTUes/TimZ+jcVXL58jIo7QzOQX
naFWOgZQRHWuzIlgfOnTqarLjHCiZFd2nED07Kj2xv7DFYtDJw450Bz++hDHuwT9vjAJrtIK/ypZ
lSYh1bWKNbqcpECIAAWUp0s2nQ7cjjEzNqjp3x7fGE3YeIWhXrOq9raWr70GMWTDcEolfWSRPuJK
pS7CTOGlN1/wffInS2szqP2rLwCqqFJl2EhUe8hLuCkFzVtoCXKCEB3UNiLlc11Yoy1P3UO3kpf9
tAcQDfYFBftIAtqk5SM19HHzOzr0cffXS5x+gFwvBnOLxz+0tUw510+v3OykqxDFQH6MTrRNvOXo
Il+Svt7mKfhlykeY0mQi1BtTNvmSQToZcXqq2JIlACAprSXY59UU2uKh/ZeIzOGqSkn/uFHJbYKA
w83jri+YdNDZsNlqXZKM4L55atOPv16UUlXduKiH6uxPR3ikcj0gyI90Is4WNpdsIgoZdEk23Ty+
+tO/tSYpHo2OwaiUw7+ldQpCTknrKQ3qSyJQvaZhQ/eI5Px9U02FcxNo3lxk4jxXC4adKyk2080D
kepFHnuWVFw+gjLbqs42oaEhZXrcDzw524wF3RgrVla60BLHPBptjuLFzTZJ+dTWprTWDYhFhLO2
m5HYXYYKRUwCSDeRqoDFbpoc11mZaXvfyFggSMTbDE2mbB5flaIgE/OhZzQzaMV6WsSfT1ActZjG
loN7j9fw+Epnq0vYDBIuP9jlWiFt6in/Ex176+vuWpvyOOUI0S/JHJjgY0kd1r7yxFgk26SSWZCU
ZgJlq+5jR53HXi+ZMzYo+AgzEaC8gGXHqJRNLkvKplLC0m64hs5qHfWBIbNUTuhkWJeWkUILgHgT
u9AUcgSlOdO6gWjEudKyl2GOecpdN1hKicHhZLHlXdSB8PM7iLaZdhhS5yKmH0GVTx/G48YgAMou
YxoiZWmm27SdwnYELmhQvQjWC/swQOHMDf3VdVaP0rJnProZp5vH+/+4q9BSjBOaObzdHgC96TOg
cvvbjdXDUDHRCsxHS0CBG7Mhkn0FUWm3zBoULwUFrzWBhH8fgI+7Q4inPBtG124q86Io3T3P8dS1
o4VrOxzDyvHF/kPBHs+6b6y7Pt/+d6K2la/WQk+avLAYrTXNHeCbHldeetbAJ0mTixbRwsAdJr6N
Xz4biJA24QJ5NTzHhXUtPoRrtmU0JSJSRak91YIwl0MKYsJ35sbOv4138GJf/ZGJhXvzrwlaj6Ux
QDidJz9AFKeTsl/S9mSCmONLYhQwzBR1wRAEujWpWKgE6td0Ao6BIHFY1McLPOmyA/TqNOISqqPf
rsSn8Vh/ZtwdkA3OVMQQII6YAd5lTl/JRphTv/KrdGZxyL/KmfiEGY0hYYIbHOGNvgs+JHYx2FMt
fmhEzoDfWNjinSJbncq57Jc4QmTV8bVPxDDgbXNAo1fpfgZgtQhODeO4GTZjhBZXgU4pCdn4xCbQ
lLkbPr2TvEOdBrhggT8WIkHM6PUr53IWz/WL/qUd5IvwpmzcC/14ar0KO5YCe5dwrx01A8uKfA9f
hqP71eMNf+lgYNdLbycFaxUDfzPvWLR1NpKOWtjklnvIyXfAZ0dCSLF9vXIc4IAfmU4wNdrF2/AD
x2U+T92FpDpeiaMARyx6C4y9AB4aYVYEjLDmyOMARXUnKjHWDSTx1nmH2mLZf3iEuT99W7VDsmQR
7AZ83mbBxXClFivLuAjx8g+49tOvJNb/SpvklAVpXf31L7IJz526cPCydP31178gPBE1kXJCM0yk
qZKm6Xz/8/0pQDrz179I/50XfRfGioRRU9zkApKVRfQjbLNV9EGM1BOU0xjdgiO6p8Cwh2RJW9HY
mfvxkyOEuhaNXjyxXQbdlpySpDU+injipIbkwplrNz3B7OxIasNdJpA0KTNjp25Yykj+XiGaoAx8
Hn+g+zmJk9yhcOzxgK7y5/YcPiXX/JkIeqx/dvkdbiDWvsbvKgaXZXuIN1z70WGKHLAY61fKcmAi
sTTOLGZoDVbIZrBTI5/Gt69gbBqILZ2rNmfHHMwbytJRxR1VPxt7MMw93eyd3i6sxvku2y/9muzA
8fo/GBMwNBg/OKA08ti27NJsgGn38AMxpPhF3xr5a3dhsHAt+NCx2sAq5juc1fAaBGT9SMmIoXfc
nXbmkK0ZPz4hNitekFiYh8w5YJTAq0tvOOb92yCJuhsBRfYq/kCr7whn5RkKpmMtvO/xQ8fYrSyD
azxxGuVXU1kEu2YtrvylesAXqr5V+Rz71ALrfX0GA4jgOXnJIIvgekHZtEDujDmS89TADfARLubB
OtXAtRJkMhuOEwLgqojzb8BkgbGgOrDreWCvgFkC+2SC7WMg3DaT8WKLTwGc+kJ6Ylgp+VQ6O1rk
0MUnegOHLTK+w2BTZdhCsYLIsOZP9BzlJH0lybpY9e9swXmpXMCX2qa4D1vrzr5ySeXmUJuvBBxD
9gRaONy1N5SEKEQXm3Bp/sqV/uz/F+y8f3XkT3D/fzrwdVmUVN3QLUueoov/cOADsq9QdMndQTbb
A54l357WGA6vm2G9ypPCdBZA63rDNoOyCaPRDUcSKTo1umpp/h9OQ4IQ/unFSISRG6ZIZrLx57NQ
C+teL622OwQyvUL+q8W1ny4G3iIQbThsuH7Y+OxC6BjMwY55ffQY4GKzvOEfCY6Pl/P/Ay1kRbT+
Y+b26j1BQRmU338MtvjbT/49dlv8H12STElXRV0mu+LvkdsykdumThSbrCu6IZnm71gL7X8UUZc0
yzLImlAR8/zlv/4eayH/j26x/loKAhvNlP/fYi20Py3oqmkYPJOO0lMUcYnovIY/HteqoPdeYRqI
rrxqGQX6Xkl8jDAL4Vbs4pWhz0dsOMbGpYtCI/Fav6ufHishdkRGf8MkxXB6qj3hpc63jQuQdyaR
HguBDTGBuKLvmgg22Fj/FkGMT9c5DOIl+ycnfcchxEifqz32Tf8mfRVbyzbWlq2Fs39/ukh/Ond/
/Y2WydumKQb/m4I9/nDulq48SDL70JU4Gs+NJD35Dd1PUzmFnfrZlM2PIMAYzqPgrgXS07//5ao1
vYN/WDkev13lk0KuinBaU/7027PE7YvQU8aVebO6rfiTPZVHnCLiW+0kP+D0IAw1P8ZFfcpQT2zx
xEYXcOD7adQ6H4/EW6tnqdxLOyrw9+QwrqMztLvqQPHUnZt8Xi2Cw/COYYDZIAENNCZCO1v1n9mz
v1NOBDCa356mI0GzxufoOwJacQKuaMNsgXoy4UL2dcJuZfZg2b8Vt+QGCQgIoZbMElBt1mTHlnK2
AFiFJ2xutUuoPsQvkvOUFXWJWQBHs1mfqckvxYGuHSjMJXRXO3nLbpMa6DO88uc4/Uv6My6FpxEs
495dMQbmitm+e+aKHJ9juBBNJ/weVuh0bEokrJxRPvuRt3jAaovLirAW6VV9UBI2XDHt5AMpSK9y
vSjfCGxK5EV5o3ccq8iiF9QN3nXaVNwIQ4/D83AaCU7GhEKn/Jqdo28ojVRwwj674hd/onWaviQd
AjLUkDZvh7cbXtN3CPHRHAWg9hOi09jrOLmkTTTFcMFwX7WmQ1/eA5eEaQ6mpYoO7LXFVqHsRxqW
AHlS8ayKDpWGcS7fuq3+kZ1cvJjUmB1hwaSBQWzGeI7j+ylYkt2w6Q7eBkopMXhbpL1TS35OoyN/
pwFCC52e85le7U+4wFNBcCLFM3q4D+riqHV8UmB1G9DCK+asPDsF19rfY6UdbKz8E8V5QQ7wdlxS
OBNMj198wWBCu0tf7j7HnbkfXylFLDs5onJ68/eIMzze2orrMUY9UhUnjdAsXBq7Hnt2uBy25guu
tZQaCTjld3lm4MruJZipRwLUoKE9eWsMqT7NpQC/6pw+jHVteSfY0wPOMXZFPYOw+N6sy3lylJ8w
t5s37wPKLL0t4FgvEM/PI37oA1B5bGINEDjMrIThrWEoJcrOOFfqgsZzvko/OoegwXBVrOJX5hlA
Old+Mw/31sl6xj2cNUvqh36B+JazYxZ/twfEEg0RUle463Cc8UpXsQMiT0Q6RKpEtOle5elDg9GH
rJbuNGCTRf2ur9D1Ya5BTD9HlCfMYXyctY3HNG5PMUVLX4OTtgCxp39CiJr+QFwmC2NNixf3I+ly
EhrbPV7CfKWyk5mXB5hEzdrfk6ctQb29KbU9iHM87IDUCQNvvYWHcv4rvvmAqZU7YqR4SZG56k80
GPQlpl1tHd7qt8FeAZO4qeS64dvCGg820gY0T+zpO1DbatOU2Evbdj28kJCzUC12EBCNevJyl0O5
pnXfL4lorOSZeVSam3Vu9/Ud5he6hfvwJOJZxoyLOvBJOpbdf1icufz9n6ujKckambaGJElc5v5c
ysjxiORbl9FSsd9KUTCjrXoxAYH/+2X4nxbh6ddolmxYIhc7Wf9TdlNZCkMjItFcaVJ3nX6FNfTr
weu/xypIYHhDpxgLLvH/CLc6/YvdkvzPV1dTUmXR1FSdWo1SbSrk/nDlUbxC1XurqlaSkLwoTJQW
Gu60Vd6D/kl1RXiTNFplgEHdHHGlBbzRfM+UjoziSZduCETh5sM1c11cwyZW4TjOcK8AuamZSe+i
hu08DRkwU2XlSMqApk+kYWsy2nZKWcpx2WUdGIDqUPcsGTE9NCtTt8gqwiOpwMVO7chQV0JjE6Ej
o4f+LOeNhj82KNByT5zMNBMWtHOe6gTsCEe5IXjDSgYSOZjZrdbI6PO0St5bcbotwhzrX2QgYFO9
HD5Ktetp1SyRNEPxE/O7BdTQ046knxtOrH02Hjk9acNEThdgfODwzxInK+qNmBBOoYgjsnNyQfQo
xKaRlksGo+ywy3KeW2DOu469u5S2p4DYaobmLAuTrjm1KqcoJQGzIgIe07de5LwUbBTxgGTL4Kcp
6+ggd3AGgky8RLqr7oMWRGk66oDI5AmzpMEXMDFKFeVZjwOGUBDeSTyHb6jhQhIy80e++pLLmpoC
DeOQA+QEfhyjO5gdWRjVpVrQ3OgR4gky+DMsUca+rox9iLaSOOqOC5+hHodSQZEgqB+d1asHi7DY
WMaZ2Rgx0knmeGKtMeVGA82O+6RkwqeF0GCTauNVk9/JtEW5byZfZaZi9ct1rmejfAzbeu8LGjaN
TNccOdCfaWliVkHGg5IIpL9OkYAJcSaVKg0cXb9oo3cRc1gXkXQQMRYIg3aS+i/yRp/GnJ236g0v
vZ4/53387h8bkUTUqq+eej+F9+Rd5aD6Cs0ebSsH8Kg2bH2rl+lrdbIVMs4acdISl4w8qR9BFot0
KNxIXbVcElKrWWijTn+FKGhVJmc0CZnYlKF38HOCV+RxT459gzSLT9rEfhpm9AQwj61KRIVhi8VT
icQKk273jAAa9VqXzfvcI/i2/x441EUhvva5/OUaA87ntGThw/YoRkt8fyi2PHR9fqOfRIOAgYEr
Q31o+QQGuBgx704MyI00gzz3nKa75CpprNB1pjF/Ti6GOvjoOAG38BMiXaY+/rZizzEQNyu+Rt4C
0C0m1zXtGPWk0+1LmDQTAD1PCVbKo4IuO9gxyWWaYszCEvEtwrMOz6j0prVIuDAfRxReqfYd+u9j
fxlbDOt9ezOrbofHak17xlHzAIMoIT0jobqUaG0f6NvEKPWt4nnqMkiS4+Br0Bk8FxAz+icuGmWj
gANuzGbmGYcRhmQ2wOuvVdJDcw1fVCoVa1lPh1WYNMhbXZUMIalvtmlRPgmZR+JN5uGijcKS4bkv
bbxqpBPBykfT0MRr3Mp4ldt2IzWo1iMXTh1K5YUpiZBYiZc2KvrYjxt9oMGN/ZiaTbZqf1nU5smt
W3BEgkYmpkSXSB0UgIa+GG17tYvQ97yHjzT2xz8FkD1aUs0yLF/bx79ovoWjanp4K39yRqCNJ/OW
IDNQfEmhtguvnDQ2dczy2Vuxu/Eb+bvwZODIMqlPJ1gYw0w8jk9VN6dcpAQgRtmu9tnZggu0bGFB
cfDeQXJOXUD6D3a5R+69R6IJHnHLXl+3bOs0ksUOAPc+XDj3ix28jv6H+IoFBr5kpxzMO0BWsJLi
XYDrc/Tfq53q9PsGYuYh+0DFfBIhfpJb98pnpL+a2+qC0Jk4MchxrPNHA1Elu3uQpsw1Vd4opIrE
/SLGmxsH8YTcB6e6h8NY31DOtrBiAK0Ya+lMI41mE7SDu1TNB2NHmgw/ZlAgzvVwBiX/ZH7hz/kO
2jv8/ShkPANbkR9sf0ic0J67HbhK8POChTiAqgf6gR0frKXxnF0p5L2TCX/EWAJjOgaMjOgbETJO
oaH8xG9juCSP9GN8A+loLIsJ/kGlje6FstmWdLve1issUjmmw63cbzJvA860Fy1i3hHw2qW21KVt
B8VXZhCIPcQBZCpDQK62krqGBD1wtkF9cIlHAJnCWqqJMzQ3aO7JDQ6IAYDijU9l0eknDS4Hf965
YG3agt5fQEWjn478nN4Vnn4waD3gfN5DAmlewHPh7aI4PdDwNhhCrGmVl69yvlSI2qHHNcwZosUo
G3+h2cxgLUO1xeeH3x6WK8xD4KC63YF1nkWcX0TSYA+A2Mr7oe/6xqHRiNE9aReDAEFsFiyQmPNu
UV1+44RXym35gdeZjwfGaL8gtq5nGT+Cz4uYuHsrPX3qICNYd0imVL4HTdvodyFftCsOi0RY8xbT
fUy8i3FQv2AOi7AuaBfl6AcRGkINoWY0r8aBGWkVHkyyfL5wcp7HZ/fI/qm6lxMZ7am+TlFVtODe
KH1f012+br/Yk6UwfL8VJzjo++S9IZxCmajEN6DXkJUtcu9n0aKGNNfNYZlmt9wpL8jsgZKbd84A
5SNhs4Z/biJrTYFy4BOLG/1A1dYO0U2bwhxtwAZ6uLDyhWuXLy3KmW6V8/o3vF6x2U8Yf8pu3upF
D+VMnF0JxkC/bBTL4iZhhvBIDZyeugVxLr0S+41M3zR3HkOzaBECQOaxbCSRns+1nVQsjC2sSXag
JvsaPimH5ygiwACz1Bbd5yZ6hk6f6HM9Ig5sK3wQ/xU8edKKVEHNWpIkVhysI95JUNpJv+/XLRqz
WeY5HLkqcl2CAMptEzn9hkblnlA8Kpv4a2Bk9SoCtdoBPWFvSx5SSrGdrrOPEugzuznAQPPMmxmv
HFeortBSYQ2Hjy6sZNaMhu4scUEVO3N/lRIHaBIXBNBen1MMsAGDbviM5Sk61ksXPlMH6XxWPYi8
Mrxhc45P1WDPoC+6HVYkgl/GvcVRwxaVvsAifsMyJHVzkpz8MztyhKjRtUXYPbOuzFqbF3hVCuDS
ubImC/lVcuSlfouXNHPuE/COy8catIyj3FL6Cgtjt82kxXjpkkV/QihenIgWWvX32gnXZAqoe8CF
zIhy0Apz44tJlrdKDirP276qS/ONv+HMTncCL27aJboLDxos2hwogNaarnN/9MC9l3P0XWnmiAf3
qQaPDcoKrsm8s9mW10/VUbgXW+3C1IFR1JkohDeQKluXRgplwpmMMNjNkG/69hIODvxQFv215Vgf
qHieuYTWJ+RW0o6AtIN3KD+ZTCKhkPeglKyjgHGDcuuWfxAOs2eFVa/KAQzJFm+/vPGUDbpwxCxQ
SwdxFUe7vF7nZEic1b1xyZ4TVFoIPVM7hdHNUQc89IutATONbbmWXo1qMx7Z0h24wtAKYY8YfEDF
rMHtelMUXGUAY5qT+Qi4NSf8bc37or4S2Y2NTF2UrxM8T+EwMA9aPUeLityvdVdTSBc0jpwRl8Pf
kkVnsd9lKgkZ+HRn+IddIs72tFU6ArizHbtK6asqPqgqEBYijFLP/pVgMDjJjnmWl9aFwL2CFGed
bDDGzHhI5wGKmlm59mUbc26/C1YAO03rUOCQ4oJ0APcpcVb+EG+nwKqYeS/jZ0KwJMsckR5gQumu
TKODt8RbURZZi+HEYGkTnclOUKQPzC2hSerhPnhDctfF2xH+MXS3emvmzDL0/SQ/HDYewnfkQhJH
uvAza/HjGghbTqw/1jCwBbti3LwMC/9TehEsmx1Bt4/vdCCUV+lIAwRIl3SM16NTnCUiGajnzkQ2
atNioCjvVus0+/YInKiaaZ+141Xz5EUU5yZTb3GamLJtDrmUsT5imOY6rEuL+NbnNw/XkD6PwERz
bckcLirgj6x7+FYT73iEtAC75tV1LwJ0AArQtcIRSxKgxtB9waQG7QRAR7j24KE+ilv2lrk7pPPB
U3gy8VtpK20V3qfCU3Bgdk7z2Fkb2CWBuZvwSJLDyIXiRVrljroEbcxIk4bISlzWa7anDRR82y+X
hew03ybcVgYJms3EEQ50czcv4nhwL+kKwdK9+cYKk1MFXAHhMubGTMmJ4h1gEt2YX7qn7KzO8c7u
knEevU8i+R/Fad4IXPd+BqDzsnIGl4LiscNRuW+3XcchPYsvXPOCM6zGUysutWANzmgBWbixixur
ukLGMM9Kb+wQbQnZyYlNho1rPv9v9s5sOVJly7a/cu28sw2c1s1uXbOr6CPUhNpM5QumVKboG6eH
r68B2rUjT9bZZVXv9YIRQDQKBeC+1pxjOpQpkWLeUVB6w834kwcGdr3gQCAGZi8LpAcBIArhw8p/
ElQvT/ZDSbEEczyEgZ9kTHjgwX7ahHok95M8JcYWxWG+Nd1b2tLduXMOuA84g79ZlFtS63s36UxO
QEMEX3HjrKuEGxSqqXpbcOpFTGx7iytdL0gpwRXDEEhFFRP1jVtiWKazHu8MvNY3IxP0rzkpfTeV
+VFX77AqqzN/08g9ik7XIfjJGCa/qxgk3IP68cm+YJRwhExSVcA/V+Ur8Q3846yfPv/G/IiknbjZ
9pncA37H4VN33f1w3/tvxAhgNJm+q5/MGmW9LqqV/wGYZuBGgyndO1JLtr8EAyHw3IVWxg6k4M2M
ccx2pAbAE0ECdkv26Ctg3xyTEdm/3bo8AQRWt9EG8TrpUNYP/cAQMdpViDJO1o3aU/Dj8qI2wW36
isNwR1ew/t6WGwTJ4ZM6gbClP8ud4o5QiFsPYPhu+Nn99G75VWpYO56mm/Amf5dPwV1zgwLP+i4P
0Ut13fEr8K/UCxjgMf8wIBbhpktJn1uNMdkG8GS3w7vr7UraFADq6OqDWMmwrAzRrMrwkLpaw6if
JmHxPQ/KDkgbS1bhrOLvg9SART3vMHQCHTPQudjqq02Tcrdt573LYjluWVue5vYk6OZJQk8YpchJ
DpEx5/xwdOFOICLGcxo0+z6LYVTqxjqwBxMkPH28kOtMo2pCETEiblzB91WaEGiy0jHW8YBoM/RW
UBvo5Q2c2FndwaEzCL52QUHL8OTYHp9NNlRurQxfk8YdZHJ11As5Dq0mgUYpuiSjfiS4eDjFNhIx
IyrNbbb+qG9q10MoV+kUo7BdXwGnI4s4bl6RpoYbBeDh0ZjjMLM8JaebCrsuGXA3NLbWyo8HZsJE
BdSw7QvfexN42BhWQ7cYITanFbmhVYq8UiIY6NOKornws60ZDfCXIhR3wBm0GDJyFDTVqjP9aqtm
g7/KuRUWqmgeFKMjzwyxtsUeIpCAyRpabEzG/clqZ31wMlFI8fpTGKf32mw7gUXgk0RuvmJ9664m
rg9xm4SHfKSSaWnxQ1n0hKK5J5ebkx+qUwdGxpgQhSvFCLkv/Ps08r9ZJhyRhiYqwnWmzzHXv3qy
SU0EhF9UCOaIRAlOzK/PTQkrXVgk3I2COIQxypiJkMRLbdE6BL18DjMMETHy6LDzjrVLLE85fHWS
XBy6XqNP1jhnP35LseEefWn8tEpyiuzOGzbdGMc7ZPbcf7Vd3Frpq+UxWfETkv1wtCEGmppqo/nD
wxTcZ3luf4VEVWuFvhr0Buo2DnajX2MpeVL2h6HBOyCRjyiTlPsqqebU1OSHyt2TUQ+4wDSfyknO
Z8hGMgUGC8WZpzH1nb5ojdftYSMAS9fDjwllkIFGr/ICwsv6Ltz71PJUOz0jhCSoIMY3oDSQXYHT
02EI+i/j/GbkagYJMhYhcfoMQ4pHYpJEcWADR0w4A9+A1uJp0UvK05Epd1NiFdj7QvQZwISnL73S
vnR5eOtwD+3QaMP2Kr40DZOx5blYTz9075AYKJvLnvk79bTIHZjyp94dilOFHUN/anTraz4k+5Z4
Gli6FsN7xV1nnOQLV+XwqvUCPoH7jtbyS2H3iDWZEJc5Q1SzaJ5R0afcfHBuuL38Xg1APvzvFhr2
JOrak1swYC4zOghAvKT1KlPjK171mikoDawm6oldGa+LDv92yZRBhLRQYoWKIkrTnVFlweEhxGyK
iIwZXRKqXWFETGag5Arl3svRfdHinmmTWzGe1l+Tsv8eD9xpvNzfwZ9g6tEcgK8dQRrlNHq6Wb8N
t3v26JpcUlKd2XJYk7kRRkgtM3PcKGzTey9C2ytz8IydwQ3ADZ7awQp3LvoZ5qVx0+krQ9Pv0c5t
6xqUgRY9+dggbcsg4wXfwsZrmoNIzQQwbMl9USCYMjvqFlpAVAz+8OcoooPIJRLajZKkJwNpNum3
BW1558n8PuqrZ2NW3nfuiBa6NuAsNA8SmRy/t/45s5Ct4ABgJuOOoGBq2hY+TLK+oJ2sIxNDt24H
jrYtjeIeHSpXsErk+8piSGtXFjmYSfslxmCPHYteDNfw7FqqF9Njimbk8avbEB5mxRguUfKv4sB7
6vr4eiJk1BdWsvUQfxYFc+mhC8XGRqS7jpNR3JX0ATUdCIMjcYinLkkJciJJOhkeY5AvsNjkm0qZ
uRZh9jwgnok6/lemNFFBDbPxNFG3JWWGpiFXBgeb2bVfygIWQj0SK+ekcbwpRxprujUca/SLtfgW
Dgxky+ZVd06BUd7S19iXLrIwryF7caBxn+H0qRUD/PymGE1qM1lws3ooPPuQKfWoS+92KKtd12NE
ihodtmZV/ShTcEH6WxDA+6Aqr1150RxzUWPCHd30NdG2dUL3t7LDm7SADUMvgQEPU5zx9c0ZydCw
FQP7OpwD5KiTmpq4blqqIpU2z1W9/iHycgYecXSvk0prp3a2NxVt36Egvb2Qj0EVE0bbjtxYk3KP
JP7QON3RR0J9KioNJ6mePgxd89qVsbpS2cTwRARMlhkTZXl3X2ja29C1mzE0QUXmJ6QTd/0gSYbD
LAbPk6mkgVJIcyE31hBWLZuHTobc3AfYE7rMifMgqBlHpe66kNlzMfRsKimrVT2OtzB41l3wkxhI
EqThO9UDinH7nupvJ3Y1V7Mrx0sod3TmrTGJl7QbnR0IERgk6dG28+ltsqOTEUzaIdaN+8xjDJo2
5XM/pEyineYR0wSZXL173/I7hQLHBV5AabRqmF4t2eMDvdbAYlrVufau9sttosy1H4FBRSkXlRT6
zJRkusjID2ZanjovetT4+18iiudJkXxN3ARYbxoyWuRGZuRwU3PZ6wer00+6REArzIwScmxynaos
nHAlE3u3rphg+g63fa0lKGoR+wKxgVkTQbPqursEHXYXz4LjHq97ICThnb1BOBRRJyMFICsSTA2d
8c1KCHbrobusijIhUNIgDM074IdsYQ4ZZCu0cGnzwlk707DuUWys+3BEqi+IJdL5/ztE5Zoh8zJj
9rr5sXYerSY72KVF3Cv2PdDUxVYVLmrPXnz0qqOMS2pi/9Rpur3xiExTI+4YVbc3tQgjOrvhZrJy
wJrNY5151DWb6uC33j51I2oQlX0P+QaK1tQeokES3MpniHz3unR8DfsdNxuaVmkaPaqx5oyp7S9i
KPGNJ9lr4uvP2DXGne2QChDJL64eUOjrhq1t9lD1ZZ0dusD5CnyNqkOsrW3DTGjSkDFnWC7BQCmS
X0N8xUgLxAeZ/ZU316xtkT5gDjiF5fRYJXQguLCDWTBKTuPM6p+8HE9H4Bk/WkiwNyAWd9TxEYFb
pdp2fvMQ1OQLud8dEenrOneOQTZ+xAWBD54DgNDnGyosa9PCtroCsBBQcg4FGcsoTgfOale9u2om
MCE8w37qZ+tmqJ01cW0ZXlfR4TTJhfHs621w3bVMFCzUEYXfdqs0jh6TDJAEDRrCJz1UQYpWdtIh
gZhI6PDleqCjMfbUNYLGvREmIwMubDeuPoxXrbzHsF6sYFdOuyjv7jpzq3mCvnzYmjtABtYRYZ51
XNZ+ezjAmjuA8bwKVAL6PPA2holRuPcw8V4WyzYgqXIT6cG3IMbUsSygghCkEcMCyUpGbb4hXvVZ
kF87+btdgOyRiRTrTtcAE8D2OtphR4UvDJiUGkxkY0zbhA0Q7RRBcrdSZm5B2Ry7ICgOFlUne5aU
Jyr9c9GO5b2Wme520ZvXUFWwINqF+6k6X6TnOUr3Y/MqjcE9an8tIuQF1mSrQ1xjJE7nRYad+Gir
ttm6tv6AbJGqmGnnZ2xpYtdBJLpOVWJ9aoP/VwVoSAvRwl+N//Vb8/Z/fuZN1Iy3b9nPf/vH/6+i
qcjffpX/fT7lT/Wfocs/dAvhKBIw/CqmhXT0TwWgYVh/oBBwdNs1hCdRB/6lADTdP3TU1o6ne5Zr
ONgl/lIAmsYfpkCrhzbQQyJoeP/4f//3n4Ss9W+Pf5V0G475mwSD+72NylB6aAn5QJb5m6Y7U25d
D4nTX3tm2m4iNXvx58UwYM036MMexTRQOsd0PJv2mRqomgVGmT/X5ofRlH7JGyfYQpGQQOD7kLs3
AMLjsgYZPqtJDF3MNIuvY1lbFovhY9nmLmbzZaOmknaH/hvDGGmPQTE+hUWHV0Ea9Px0sJ3VV11M
1yJs/O18ph0vCwNvPGqoeSPGYVY7K/sCK9LdtLPJBytLfgzdhr6NszjabUVyfWBoNKEl+QjLQqgG
VeM0VDy+rIpUvkcJAqugzilwLbvBHPV/Hhlnsyc6TWKGhh2SG0fEiurf/I15Y6r2jP8BXjgdaO15
2+fuXmWnGqCETsh8Xh7tEccQI5/yeHkIqhrxeK6F8ZEBZVI0tD8gCuurZTXoJwway+qy0GCkkl6l
UAP5easzuMKiuKAoLgvDmf/8YGFiJLPLBh82gwJcqut2zisPZ2OL28VgDr3ZM3bFwHqmvM6blwMu
R/WVeLF7E9tKwfVmVOphHPlh4Cmsj8ua8dda1JrwNH/brUcDwTyw+DLa9saT77VEDjUlX9Jy4PJY
dPMX+cuuy6v/8pq5OX+1I5Q28Gd0R3979/Jz9/zhlo+0vMbnOy2rl8+5PDErqRnxW0u0RBy7FAPV
sqZZjTiadkrxaFldNi4LNaXfPEsnDGV+xmWR/fXQVhr00gK93rzpsv1yrF1jMCzKXaYZxXHIPb75
OqhYfq4vmy8Ld/6tfO5fNv7Lx7+81LIaqT7eJrb5dHnKsvb5Or+/xC/v+59WY/nDzHpySi8f9vdX
Qm+C1qTD6PDLs//1O/333vnyoX/5u3957cv+ZW1Z/LL7l9VlV+TQx7BSk/skrFvQPRSR59//ZfG3
2z7Pi993wy/O979t1ArOmuXUYSJFp/Dy4staWReVvtGmiX+zVQ0OZhefKM//eM7l6N9edtnhTPdh
VNoHRpIkZs42xGXNyLmUXB7+tg3JEAg/wP/4KH9fXQ5ddi1ry2J5oeUlLw/txeS4PM6W11hWYX/y
yv/1uy8HLovlbWyL/lHbE3w5fx6RKKf7uqx2cdjpmxh9yU7v3Z2JS/1IhZNwgU8rXQuTa9m4LLyU
0tvqc9dy1LKVYgtWHBdrJlqAmMiWRou707Jr0mNnelxWdXzQxd0vLyMAEl+Bzob+BDiffsb83o1m
Eml2ApLnY9Eq7PWYkjSjIXMvneF7VFmv/kQbIUMonYeZWA0VMW/pDKhtBmp49Hl7dChFSOaJBu9/
LGFn9DTcy7QoN9B9kY3SWMmOphu8m1NHuDO3oCv4DxkOdOVufvmUn3/GaOHGGSOC29v5ltbN1/Fu
sbHOD/92W/3X3s9D5mcsz/3bh3JBwvz20v+NlwFb0e6suRY4v6VcbrbLO32uLluXl8FxjG5leYO/
/SQZCqIwpiv/66epB1C5YnwolzuZPsOKFkzRstbMf9ll2+/HXHZfjrlsK9UMc7o8/lcvKxZ20/Ls
y0v8z95mednLu1xeZtkm4+QVskB+HCXjhWG+dYn5brqsLduWh9zBz0as0+GYj1i2dyGz36tfVpdd
kCy5Qy7P+e0Vl4fZcodcdn8euTxpml90Wfvcf3n8+ZqhRSiMZkNINgh8oPh5a4vSPhk6dSotO4VT
dl30OkFG2UjxrO2HXa1TWjEZkZITQPvJS/Q1PLm5dT1TRsPyO1A4mnCjjNAYlaTQhy7VHpuI3JlN
UEuJ7bkxdrLUKcYk3jfTQu9URsek/uZo3gGif3boPSWYfkLqtdyHEXM97WiqUVqt3uOps9Yd38Qm
Qo7lBNM5UP6uLgePdDUo+2mknnRXsyBl1l/TSHun04KK1YCPWEzYx3syQ2MxgSj4Ustc7mQk5caG
emgnmOuQwbTprLxK8aY60OhrFb4nfuEzJMZ4WJNzY/v9JqSkmJVDvenIh9jmrrVHFHj2tegjyckk
YsYBddxxrpkiwEbtgY/USfI2prREbaBYp4gR+dpz3GMq9C+ZmRD8EJXXOv2GgrH7enTcx64v4oOt
tjKEp6AKJTfQsVB/NyTNdn304BiTtnYCxGtvXU4RNWyLkP+kTveOUI/rqJ++Fmn05jYTLp3+Va8f
26A8K4sig9oXGVTe0p2vc6Bcp4rOfjl2MGcinewOjxl868c23LthhZDeSffKafn1CkAkZkNAc+vR
rO6HnqIl1ses8JFRhOa9MH+kFPWPmR92z6mLuyQJxwdaI9d5pF5t2x/Q5uCXGe+paR5jUZ7icvgo
M4O4O4Wh1C4VotK+bLZGQ1kmDbFR+3lI73hkbzJWN0CUCR/goqp0M99a2OGyVtYbL0Pd5ir5HhvM
+kUtsAvD44QfF6xtWUDOcMVrF94D181WZRQR7WtVHurQZmf4OjLZuay9clJASjGO8G0b8Wc5E9De
nuDTUMR3XVtO9+1XGudDi34mQpll19pPjb6JIjkoDfWXQk7FrvKR+QfAPurJPJszpCjfBnaJ2UVi
q2rsATkMJVWKrHPGNHK1Zgai0Y0AXpXWBxUTqRrFESoMD35MSBwLxHl37RNT3NuZ2puyeQ2S9gO0
w7A2Fcg8QKIdvMPNONb2nW2cUAF0ifRvS7MhvTvwKeSBRRzKH5oDnh+i9DbNqPCrAnFu0xpHWZcf
dBjPdusbhJ3zc9iEFbVUa4rKnUzOKu5g45LrQTUJRyLYhGxFsRG3iR9FlFRnt2zKzMYCWHzlBR0n
z2Q8lBPUIstweB2fwLy4f22m4d5pnDmxhtJ0K9rj8oyxDEOywohPLepz7gflq2fT8zGAnLjuNuP8
qJOM4AULlWYc37eM9jGNp97JMcJ+htpfJTqWaCyfR1WMBsaQGAWWYrJGfft9sCEz+j3WbDsYy/OQ
O4dxAMFfpRJ8tgdhZkjb+5KzCplR1nG3L7BlGFF2BpOLZtyUCHJG73nqO+7hlT47in0KM2ZAEdm2
nkQ7qGsFFq6acULTxJw1imczV0kOXWEzIWMIrZKgvtG9YxaG9m4w0/PQM/3rEuREBYCiUGuJzpvG
fdcnxYGIG/RhmE6bgA5RCWJ8irs3q0KROPQ5LShO/FWhEdOCA4/oIIKmNJ8wQfCmIsnpdLblM3hJ
4FyNaV37CmKOHL+ZDEYckzAIyyXfTvMKrm4VLxB1lb0JqP3Wltoa3inh13iwITG3s5zY5pJgV+iU
wzb9UujjCip3cVXyydaUtm9UL7FNdYi0dIDH4I3oJenG8LVp6OvbJLKV/HNpWoc/p87/mRchYv1p
78TDIy3tM1Vwe+c18pRqCrixoak1gzQNumjzVAiNH4WP/xwVeLhrTPOxw2m5niJ5AB8xZ+8N47nH
1ItDCSFUwkU3DGnrNpntEeSJQc9xy23jY5sosmmHwn+j1HDrm87XTKK6tRIy6DMq3EUxvaKbFg/K
LV84+5AkVi0JFVLPsWvAZ5ZQXXuL+WhC5TyYglMs1G6ocNvoY97RWQ2eI07TXWu+GYUxUEAZgAcq
F7xFND0OvoSr0dH5H5sQK1FDkRiObBIYT0YL1qSR3bVuf0PPjO1ShHvZIEHPfKwQtBIfKaUikqvQ
e2g5ZdpQT3eObOxHUou7zqOfeudQ1D31nGCcaeZOxeAfMOtQLEc8VWfyJEaaPdhRvU3g3HfTYKyj
knOy92nL0QcVh8E+e21zq4akWtP5nYesrXcV1Mkhab5UjKJW3Bp1n8td0yTfmCDgbOtqRJlSwr0l
hNl2SqrZiVntmipG/1pZh4r8lRYG2jnBiTrGVnyfoD3iakeg8Thap6hAyMOJB2oefVEPbG1lRfEN
JBxSk+indO0AXN/ajZ3/MjljgcZDvoxCR5tH5RNoMcr80X+rWhutOD7WPsmobyXOz6xKAeQPI1Kk
fM6dYSaAxlA85og4kLOTlpW6J+GEiH0UEIdmkDBlQoWW1MAyozniVXktXje6uOgw2VSVurcfXYRC
Q14QqpNkh6ljRNQ60VazneehG7eOkUH4HWAEImxEG+LSd0EME8rpWnlWw2y9fspbC0mWOZFaaYa3
iUdsUzfCeFO0nle1N9OngU+YeXxXPeiNGG6J1di6MXXggnPDTfx+y4WkWTfdW9div/etYR05/hlM
FEqrQJDKkehHlTT5pqI40SfRuI9aC3J6HL2QWZMep1i7dVvru0UfIzSm4IhdZP5lyCscUNV2Gp1b
GnXpzoom1H/jtT9/06XR3Ra5y2Sp5MrXk5VeEhcFERz5rxf9QL2CeNtioFBHWOvoyiP2LhAoeBpa
ANGVuzbOnzwKRC3X46MTyG1YG/1NHkfdlW+LdmP1+W0b6s4mMEuxGvXisWbkoODTrpumOUtTVVdB
N+csi/LOdsSLmBuK/m5wWkQJoOGxJJb4/MggV8ljC22Pg/i3mfeDbaAjyoLrSHTfy5630mNvm+vJ
iAbHPVadr64NET6AlES8HTfbPg5/JMOLg1VhFMNH2sMfUa4maCwahzrvySq0Eswe1ux0cWqCkD/M
uUWmE8pxJVzr2ZOhuzL18NbvUFyEtMWulNvB/4RtfNXmmJ6iJAdOxxBaJ5sYnHi+cXSr3tOUTAmY
uHKx7bYhzcI2uXZ5R2AOVUxLkAgIS5k67MFhO0HR3nON22SG9G+cPH7wrO69dRHfJoALIo8vLkyj
bdwCHbNle1IhCZS+gmeB1zIdo4NEKEMvKbF749TIKWc8r2jyoLIXABxlUZo7pg+4er71hTLvamO+
dKZ5snOGYU2cyzspNVxMQkwZkCwnGu1DdiyZ1u0KMmzGwHKYuGQPg5VjWcihUJj6g+izFkxh/mi3
7Y+g7nBl0aYq3fBrGgPm9YZQQANXGz0S7T4kPGxSA5fmMA5P4BNuE8rQA+0lz0KKEYVEJ1BnQP9d
XnMfZLjleHzdgN7bQsorurYIZiFMW2Zt7ZSShNrV6IwVCthA/9Y14zeNNCh4UmhhzeIhk160Sxtc
7LkdEIwyjWtdgLzXfVzV0MOmDS3iu9ip0H1xMw5N7dAmbnxTxt2tHf2oPHFb9cKBMO2C3YGqwnh7
SKh1T9ihiUxbNR1kEkva+PLtid8oIkvNRV/locpliKZd9R7RN3D9aW/2Bicf+nCQ7oxM7g2BJyr2
xS2qHxQlDU2lwKeJHGsO/uPY3zQGTgtIqeVVi3EmakCZu9W06YPxxq9CfZsH6Rfc8sEurwhWaJn/
COoVz01xslBFrDi9GB0YLaDVnnIHggaYF+FbO0ZPekAzN/f7D9EY167sjIMxdh9O8Ew5HvVUPX70
2WC+2CEgpQRCFwNLYld6w6V1VtCldfC2CLkPLP+k1QFSaUKEZUuCoafdZLL/jrYquaFytI1s0zoa
Q31TA0tcVVNwCKgK76nRv9kF0Jm+maCr6lBc/WnnyvZn6SEVIScq1KP3TtCKVBYBKcQPIofs8eOm
zY8q8+VWDcPJo8saKRHhUuGmULryHUgkSSa4FSt5Y7v1zqogKcl0BjAG90RMvhTC3/eG92zVHVoW
JslXpjs+Vb7iv9o+GwHZTIbfEWOjJ7edXl9zlY4IwaN0V8WbVBQvhSXewqK/1mAnjQTMAUUF2phE
022hIcdIGoN0BWGJXYXhKdKMezyN2lmHEnkuJ5WeFdxSTaLQXzb1Q3eg5Z/cfG4jmQ8OetFnh8uz
AnIE1lk1hNtyfqVlRzeZb3C8B3C33doMp8daPdap1Z97XMzgB4Gf5Ail+inpwHfGMR8keNbQIWg4
xacjUS+gGrsGWzjpBziOI0oEt50xBPfNvBhT/77qV16eFSc36O3zsqAcOQdKTIxEYZd/bsvhyxNp
B65R/2tbO6ErE2gLoDgAVvKgoWbzouXHiBTmzEkhuOQ3iD8zIc7TvKA0i59rdMer5SFpp/AfKje6
62eByF+HLdtrx/oSMfw9Lts9TYlzWuJGycga3VyONYUvDnVgB9yvOOSXHbO/n+HLZYstwMNGI5il
5Q2WHX6I6Ug25prJableNi07o0RHk+yMj8smm+7zretq6z4I43tqhQVM4nNjGNF9r4YPnKn+oTfM
G32M0+thsK3zsvCmmcjbYAO9bEvHLt/5NVD1RNdiMmspu1ybGhA+O7HPwOPsz+e2kUM7BwzxGDb1
Ks89DFJ+SsDdZJMH8vm4Kia1rQrsBuWyPyxtwchoOBPgcDfB0Nt0k+o5d1rrLGWi3SF/CeYHJtOb
zwVTq9c2DicoiCnvkAbw44ccv8rluAGN457cUoTg83NdvUDzlEVnIvna27IYMQ/Nv6ipBKQwIBGU
aVbfFYy+7i3NC+5FXDyWxNudlsOWhaPwnvleXu6Xh8uxhgdwyla9vlmetWwTI8QyrUhu0nYYVlIP
5DnNTXkOEj6wabbfArig52W7cLPuzsGiAONT5++YD/Pb8VC6IrxZjmAWeNYjw6Rsw++vGKMGvq10
zjBZ3XOZh4ooLm8OSJ7c87LDaOL6oJf4AJeHy44gmc0SqVqZcQIjoZFoJuvMRMUcjYzcOvv6cmyo
gK7JpHbJ3lbx1hsxG02aH96Xue2tUc4mG9P1QQW4jfK3qNHaFXEd0X07L6ymbg7UlHKIcIP+6ff/
X5kAF1wJXOfvdQJ3CRbpIvsnocCfT/pTKSCtPyzTMFxbUPw0TVv+ohTQTfQAjsPQUujCsDx25UXV
hP/2j0UpAD7IdTwQQpbr0L//kxVkmoCH7BkyxBvNz/0fSQUEyoV/pjWwwXQlyk2Dj2GYC7HoV55B
1VGNJrVTHYF3n1DXAMcYwVy6ieSGGr70oDO5ThLsmwzEAGqPiUewCSr4YR1ivc6zpiciDf1WrlFQ
GWaiqGoYAceWdZC+ph11i/avZWHvw6y7acUh7PPohNCn1LEzmB2BcH3VfCdjiWpBDdsgm9HPnDoz
l5uQy4Tcb+kdJzOTx5pSEtY9fsGioFBaOvZLaZO5XNU0GwBqInStUdIsa5cFGVaDiIbjqM/CeonZ
fD5SBEYNyH1eZRgILiELsHdoyYtMR8CcY/DnIqhLcSTHJVsnaC6YBfMwyRC9pRNZB5eDlx3LIpoP
WdaWV1nWxpzJtbTzDRc3hOHVB9X8iZpLhm1DT7PTstCNNjtVk+/sbQDGi51azu7qzzV4BKAYQjpi
5FIFhtugbePWOk3pycukPkdKaZztkcsc/BohmrHuaoeBjBmQkPTXIiYwYMUUnuJD4scY4SJs6B0X
HqRJ1F4jJ7pWPuOy+jZzbGgOtcC6OhdG4io7i957Z2qP5UhNUIf09Gs6ZUjFo/Kb5yFaQsl87/dI
CvXQYfISg/KsSYEBw0copKe9tl6IjrRLtx2xqitDDtO+mC3UHnmyfdW6OHmUuAkaYdyQxYgZIGl8
vrbA0QHvxns9HKELojFzRY2ZpWyN8FobP0xqTDedTImanrKbvp4tl9apis2WCLQWqL/4jqKiW0UD
7bhc18WN0nhoVI2/Nu3CvCnJ0wG3jmsySnGMFSVueDleOwP9gYqKLoYKG4BOV/HrbKZ026ey3vdM
uuoyx8sYSrA4WdXtTASTqBkTTLl21Y9AI0jKsVAEU/FH+5n117nrW9emQwxnP9Qnbyjsaz2NnJ3r
TS/LPlIH+fY0bFY+grjlACd2vIOoNBJEPPNm9Ebzxpg/dVOHL50mxi3Tn+2yD+ayeeNEMAIEVcZQ
n56dIKYGw9Wf2HDi/6qeP6t3Ir4PO0WLo727UxMw0Yco2xtYuu2RUTp2hWlVUw07Am9wt7VT/9O2
vnqFtH0bNcxn0iTMTpqQ+n7Uqq3I0cxVsgCpzZsTLzmvLhsvizwkCCzjLsilkb7JLM8xLN45Bnq9
PBIDCh2GSyP4C3yvjggQckJZgd0x2cEzWb8BVyhLnHCbD7Nhwx44WZTpMBczmFBiDIzKVNuS5H5r
JnI4tihhqE1V1lqoCF2Nk1uQ2AHuhKI5lrEnNp2XfQtnkWBPaWxfSJzOC0m56NFufK6WLn58Iyn2
RJWRkPaeekB/gRz3R6q9/bGHS2nznwPx1lzls1Yvm1V7FZwjAsWG/bJJVgrPowG2oDKJv+aSkEME
xXuF1jfEg2Vg5i+CbFNRs0FQNEuwEhFXx9SJ35MBhlBoCnWM58UYtX+uLdsGj3ThJEVFbEDjqH28
fZPh7GmyRPuyk9TISozzri/fzIpafz2rFpePRDHkzYgqY/P5TbY9/gZv0Fbkv1TH3CI40xz6/UjC
41rYeJm4jWFMy4llGPhhgzZFT6o3JEWbAUgod1EQ6C5SJ7KV6K/ryjk4/pZR/XSs9Vw/NrGJSDwC
Nsa8OsoVnmsZbskeGAGdN88mJSfAWN48WcifHJ8vHZQLHXji/5h841nWRp0sgAKnr9OYct1HTPOI
rpYrt56AtuTXJN6HWzvSfuRmh5/MXhltbu81W/tsRsMP/4++9KVZvaxRcpwLWMimC00Pd0sbd/kB
LAE5y1pdEJWstyXCUWRES4SPY2OBoEICidsHXI9V0iesy49rrO8NaQhx0x+1KumPFsFRqA5wlgQN
XHAB0EK4rr6hw2Jtzam+hyLtcyeqzX1L5Fj9atc/A8OsjyoLRoRplO+PECxsztRculQCDDIxQs/5
iLy42ixHptSBiGVFiLocDZufXA6fHgFh1Rs3i5kr9SLa22azrcaDArJziLIeqDyXw41H5ia5fdYX
JMlMQrrDb3/78rCLdKKNkim4GevQ+/wa6hh4L4WR/fKlLIslr8genOtUjN/73MAOEDs4pTtyHAjk
iEkrk/pRZKSFxCpcEZB4rJP5B5rYBaA4aiyVgCSD5YtwZOJpj9Pt4ELGdjRjWzd5e/TyiihTGMqk
Y+DscYZ001LBX/s0DK4iB4Y+pRE3cjlHjGo46vq2HGxwJZJRgN6FjzrBats2w60qZ7ZzObjtXqe5
odTEFz4vEAJyASty6BpE85G2DVFDloeQ2h0abgjgeD7jJPL3qcO9oGSyV878cmcmbl8Wy7Z6av+d
vTNbbhvZuvQTIQIJJKZbcSZFTZZkSzcIybKAxAwk5qfvD3T3cZX+E1Xd9x1xjoIUVTQIAjnsvda3
7s2oabeX4e3yw16GvT9PzWXIy9Hjg3/wmnVcEkXKZba/3P2RKRgNLg8vP/zACegGeA7wz/Y6iTDP
VSZNFncMh+PlRwupZUfswe8xKJ8Z0mPs08R1EpBt9bdG5eISkubr5d+9jLeXY/nydA5NY1e4+fYi
vvGomRElc/idHNXXEzFnfvZdO5L2UjuYx8sPDcxnrXPOSEnmwbVAX474yfkkN3XcjEDyTxbagrmo
RnAZj0bopuaqWK7MmN5cCbMFk9+i8fitCKGGk698ZLuri4piCGvjUDlXBDTAJBiiF8rRG1LC4H3U
w1Z7gMdWtZ2eulKn8MHRzlgLYDyfJ5oql4ekUaLLXF7587LI97rr7MOf1y5/evmDBFjOwetfL2oh
gnsc0tsY6xbtkL/olpL/KJYuT3+/QO7GAd7XVVe7ETLI5Y/BkaM5upzHynHL/pTU5U5SRN/ZfOLC
KsajTDLzOgEndO10waGvDH8XeTnQxKb4RRNSkCRgiyO7y3krggC8L9Wli4rr8oiwVEjvatEVXh5e
fvnnb/7b7zw9ouY3ohSAO+/15wemhQZ0C62+//z+y39/eeEi9bo8ot1prIxFS3W59aoqV8Pt5WHd
uJgIYJctC3aQxyMDeofApw5NIoFt7Jp/ptA/Ty+P+pnEpavLy5fnl2n2z9Pcrtd5P0/HdkSuVQiT
wPVlyrGWyafplzTwy/NhuY+A1a37fJHPxALly+WHb44aN3+LPaSvh9VgVx2pPPwYPfA0EzPyKnNh
1lWiGq9Cy/OZkRfQ/7Qg50NKKXqv+hR7Hl3xDiLUItwkegWJ8eXhGCyJAcQ3lgAi/v7SX/5KdQkV
inFRCV/+qth0ZlkdqNFRbLkkGVxCDP5kGnS5SfTQ5XmVunNzujxk11Ln+8vDeRFMidgt8/3l4QTs
nyb5ck9dXre0E1PzHPvsFJVxihN3EUWJi+zp95v/9Td/3jJcgjEu73j5HTHd/qGDAbf8+stfxVNM
GMPlld8PL//67wO5/Onlubpk8F2e//4X/7yVmRTYTwK3xfPlQU/88v5/juL3Yf95+c+7/1/8rsxP
iVebTb9lI3SYw0Uqka4UXg/LXdcbTZgjEPHpEZfWuJrVYK1HUd/IxJzX7bD01OfiOVF+j7Wsek5J
emAxi424aEyJfsS70+lY/WAr/MkS/a31KAjNaEbW9WxA37b4c1EuAYcWaDel46fRKcx1Bw3r6BL1
LmNwZnnoEMmp3YlE+QUITw/cLhUzja/xoDGj0GfvH+fBH9ZdbX53Szq1FBFXXu+doiI5GSCOrxKL
FNB0+ZjE3yBY6vQ2M5j4XG/bkv+xqVmfrsYW+BdmTyhduiD9pqmyXVW0v7CJKW5fHE6x2b9Y7ag2
LgCrpWPtVQnFRCgGsmm20yhebYN2X7/FVN2x0PbVanbpXXk4YnJul32q02NscN4yLU9l2XYMfQpm
EDnccfwxTO9ZEO4SG+d/nxi0Yor4O/7UAmhNfJA1G9KiHMGtEGLdVrc4gWGTE3+Flrr7cLE3V2bg
7KyQikTiIq5p2Ll1Tfvd8IAfwQokKmxV5RNz62IiJjztIR0pkqVbhyS3K13lxkpm7ibO7Pc0JNeX
0sRzn7+bXb/pWHLdTl32liN0MmtsWrYy7+ql6lwqnJg8albZULDjkB0BAe7rjCGKznaAOSvN+itz
yV5L7BFEa9yiEqj5ZpeOQ+RlqyaTqM389s2cNcEPTfSsR/JbkY/jyJNdu0aFwkcX/c6QqQsZydmM
DX0iVaEmIpTjLeFKPybM1Csp+3lrxuqRhv4T7nUS5SzjPLssQMlHhTLoEprRhsfBRDASV6O9HyLx
zR8aiRC3PMTw1B6U9L/5VXYzBEtMTUQrtRXRbaeTXUtKADFDxgamNLGvnPKdcoOdMQAzjvIOLVcS
fhi9vub/dGxS4pb00JSrWDHAaQmfbI4ZJhVrK1RG2N6TeedIfJSzeRuoxsRy3zak3yTXZj9Nt8Fk
pKjQs5sKe+CouV6FAIEhK3fX1/ValBkaooH2jd/N9na0CDHrggH0i1zJSNZH3bbv1rLI8rF4Hobq
uyF9hlUQvLQMmnUi/ZWTA8MoitY5+zP146yPa+yZaUIXrEc10XsPBWXZydyStx7uCF/7UdvOu6Od
B+mb5g803t8rhiiUD8BB/BpbBilKzZKl2p9N86w0ObIeufBX0gLHMfVAVDJCX8NmpH2+lm5HlnMq
7t2y03dwLsxZfSsn7Z4YWclzjxn7Hr3r2gzSB2JpD3U0SgpYxscsxHOBXjmLEYZUQYzE2EfwFrnt
Ls1axT4f6ErRE3ocZw4KqeCb49V6X5+6hNanlCDAahfxtMIKzvSPKMGVIbcbUZxUtY5e4G8GAyIa
4ejXmtYVlMnuF4tcHGmjjbaKwanMwT61WbJTHVKNXAfH3I+BJznJTR0KxJ1R+lqmKIPCAHttnDU4
7Bn5PHLPr1rqPlZVNNs0Jo4oRIjUuEC7UHfFg/mt8ozwmLUkQHhOsGlreUpNr743RmKzErKWUD3o
j6FdYhUZoxaMJ+amlj2uHNlFt/qmSIY7tAHutnN3Q+k/Dl1KVcqlF4BT6kO51snBPU38hnqbh2yF
3BoTigVIX3N9bYugP4dW82w3DuAApDzEVXGiree+zz4rpfFjB41Hbx6Io8HlW71RpuAz9fBzpEhf
gnDcz0QxkoiGgb5MPzrc5atyjrNdIscW36adf8tdfxsEwdoXgnBF71rbubvTZfbQT6LAD+yCZ4ha
6MQV0cgBrI0qQTCLPKMCe/cGYfV19OtVMA9PLaQc6ldLYlH2LVD9kzGxO8utdDPq+DQZ421hue99
sW0zhhrlJcegd+1NDbu99OAojObnEFfmehD9p48XKEWdT1HOo3s8c/kpBIqUMucbsZwgOkLpFs4r
DQTga34qw40hcoQ5aVWsK7sg5I/10XrsFMqKjZ+V9SZBFIlyqGUlDCohYuvpM1Vluyzozplt+hs7
iJDaK+JUsX99TAVtzET9kLIu1iTT0wXU/XunQdqZQcV9AXxRxciLdR+trdfeQw4cVqm3pw5VoZfQ
bidvIk1WM31qro2FOAAIscWbHuRolmYjfpHOec5DvPI+5euhVDsZdi8AQY4lu+FtMzinznXdG1HE
58ZcXKaB7Ldp5t9Qb4ZlntP8jKKgQMEXWfT+qvs6E3tm4XqDSGubeMreWMkMQI3uOwpAd9O7VrGO
WTReDX1JuPiQ3rs4Da40NXY7Ht9ouZvrhG9E6+y5ifHAZ4b1yyrvIocylATlubR2GAqf3dQ66bcq
Tp4kuZdtoOrjGHbNSsw95uuxuZlCWHJzFN+SxXSWMcx+p7rNC3Hnz83CYU7wDCMWJliwXEUtApZJ
MhjHYb3tevupreGNdTHzMgWEB2kQgkHmNeLfyryvoqLbNQUkVzsyHmRJzCwKWwh8mKa7Fs5TXMqe
+MERB29g7uYWlVfDE08tF8R8rcz8bixNitV8ZbnnQWmeGB1khtXZ804GaZSg3ipnLxtINTR8wyy9
ZeXXkiHqPVWkv3ZFfAfBWJ/KHrnSQmurGpwuCv1MO1mbEev9SMYV5A9syqEwi71qw58iHh+7mfNo
JDV6lhC+HvMYAAPs2uugZgXbwyl37KMTJTczKgXLsNuNGXvdptK010RCJEhfvGclES7Agwn/S3rA
YqD2bMd/C5NeUURlCWgH+tacIEiN5Cz1trdL4E1FThn9Ys9hWUcZdcH3xigeAgyXV0IqGJNmRf/w
OBTlDrJsdrQSpGW9aZJGY9nbqhse2OUyUXPXNcJghEPDOEyQP0cZQWETyA9U9q20dHo94Gcm5Zwq
GahAVwbneNmGzPmDw65znRLjJPwU3pNd3QtlipMB16kqjJNO2gBJYdUB1wPrNs91dR/0DbVmH6Bf
ZCM2iqpx1dTliZJ4XIcpq1uPnaLxw/CowGn2XisEq+WqTH2SR6fiLlKBdzup7diWwSvDEfguFvNo
EESwoesqbvoGspdpHoOAGVyhnGCmJVGyyxQdmGHjTY5NBPP0UMlpvPNsFOmmIZo1NXCFGLdCzkFl
ci9RJ2xFR1Appa9Fb4Bw5NNzYGJ1zElrsyt+lon8IJEYDpzXGduIpRX5WeZ4i0B9kw6PBUvCnVVW
7sbNukM1mBgqiU/e2wwNDIiBeY9m8zpOa+t2BrLhSmq72RBsWCYZKySwcCGh9eWOvkll3LD3Qvde
9hQoAw/mFjHYCsYKeB8lG1r5DRGmxKuv2qwCpDqu3Yx44dZSLkJUOLtSvHduDto7Y1RWlvbXjg6v
E1TrLLTiT6XPSSG2OfMry0jY0Hn1YLvfvEBgrmygd0UDznXfq4An0/OuX3RP4bxrrWdpsbjHc3yf
42yobFLdlXkvfIhmZV20mxHN33rUQbg2y/kBfe0iXUVta3LGpxhbgwhxTSVVt8/ot3eQLxxvEVyO
D507QBlFcoKy8uh1MWTBHF4Sjc5Va44/ncKnj+8DP846fmWEcFPNZn72EVCuZoJHBhtzlAxBeAwG
QfQRnTlRze3aq0DAEKTnK+sq7wDtFhOzzdBmjxNilpWn8g80VWByc89lPwaeWCjM+mVtUbb7ZcV5
C2UKR0Gbdkc1BfuycZ1141HyTeOy2ouQgL7Eq3BnEZfALgf7V5cASczPcITUVVY61SrQJEsP9q2J
iIRVV7qp0KaT2go4FNTTa8fYv7I7Ne/iFGBam3QMeP4mLCUy3qZ7c8f2MQVxIMkNHmtgrL5o4lU4
bxotoMRM49tU5Hw6K/je5wkUGBincwWop5tRSSYxaHJBLjWFtJPn2zF3ak5JnwJQ7geHtDGWTwn/
BWZYCDcYjN6g8/5Ynnql3h3lQRNpoCs61vOQDJ/NzKzkjM7Wjfpfcppv8nT5At0KUWHCtk0S7Zk3
E0Kt8okEXlikOWnL+PMqr//V5eOTFUeHEvI0y/q3EOPGIQpYLBeB+2DqAjD5+JiCu3Mzoz22WMPg
VRD8ROBmSpCF43NDliOxzb09nkty+KDe1xSB3qwZN0k1RMFmrqyIlCUazVEOLJM6mbjuTIvsBbce
T628oTUUARBZlAtz/mSmOEVmWI18ZTZ2vQmPHyE2uWOcWtakjMIB5Rqz7Z7nwi5v2KVYKTFOGtnN
VTWFw1XRyO0Utz/p234iglteovAYWVzarnxilPiAnORsyffbiT6quTFQxBJWsmhTfUAoIygMo2cS
jfx1QmcdvAWthcAhO8yonzEZ9tt1YkT+A3fP4FQwQIYQLJBPQy9TH+aMw8PLnRcgw3qaJQJlEJ+B
egdOQtGPa1J7MKRH2tWo8D0iLWe1Nkhcv9JN+RnPNRi7mFwINb2LorVWCPkPRI5zAGZf7EUM9wz3
SFobP7oISCGT6w1rhO92a39rrP7OLox7X6jbIOFbyhNQJEk+/LRJaKhb5ic28nVnQ/pV8VPkhQLN
fLC1yec+xhOgJteI2SHHEbaKUuziPGbdF6M3AWWzYLvyghU4SRmaUY1snsUeTKU0ICHdYvXejQUn
ZIEsygVuTRT4aozo3cQTgFpzKjtkqlJcp1QYlIPBP/OGN7vWL363ZAe7Iz0yDT50SJ4n8RZb4iWC
LI+ZzwFfOzE7t3KleqFvwI56mUGjZHShjnjOqVLMypJoDOQUM+3+E9WnFABjkO0zVK43fTbCxO6e
1ORAaRyOmU8ybm9Z7+Uiz07RnePcpZSXMiNPlYcJicD2Pk0/g4b+tFGbx9Aroq22QevFKK8Rcw9A
7KYiw4ghqCRO3jozyhJE38NYGk/d8BnEVL1d8TTA81hlvo/29MnzkDe7Nh4JWXr7MGO3SJ/oyusY
AbyIf7+BuYIYujjElXfjVOhz5zIS18XU80esVOtEsnIAWTuWeDOEZgQxIY7mvr6LDZqC0EEYHpK7
IIbg15nvArHTbuIQVhUkd5YWV7FNXGNNz1ywHG0C87zsUVH+hXADRc0NyUcazfF714EPdvGUJcZC
fovw+lRuDdjQJ+rZJGZqyakMYG2LOXhKdfPZ5uXnoilxcnWLLQ3y6hMzAkveWj3HEP7WlvJXqYKB
5xg/7EXL22lnOnvqp8zyOyefnUM9N0ChWHeiYQS2W6ON08aTngRdYhe1fx9CuHnOSZMAeUnYSkks
g2jjn0YfqW2d7iF81as2rx6ZNM82ri0v4vLMN/byPYk0CVZDb/MZM05gX1sEI0VcLThYkOUqaxPF
FWuz4MEexEuZZKCDkb/Y5PElbrKKbe9bTAEaKfI5dZAY4NsguzW+ox6HIWxI7zyH9ikyi1oPj+6U
POJ4eRhHBe12OpCOfdPqfNs0N05qvWCfWIU9Iq76ZxWz2RiMO+3MXF7G9agq9Dazt102pjOeG25c
FrSRuLXT6M0K7afZ6sSVPXdI7OvPhLhdWE31Ecilv3UMtOjTvnLMc98FAh9K31+hB1RAvtxXcIr3
Ft+WHcrNyHIwlt/8eX6s5ZjsxQtNBTtjgciudOUlfb5tce6SCFKUKx9sbQvsT5nN6+x5r25eU0IQ
Z1Pkn50OXu2uey+I89Eh6FUaHLkZPtFGuq+NepW7xafFwWZz9RnF6bfMKR+L3iY4u0BCLwrvPeB6
3um0e0F+h6BTMSQl9ZReYTd8y0hYaBrvW6FoEcmMQsF4kBP+HKv65jiYurX53RP62+Dl23ikVVz6
4b0/gqtDx/GZ+uk9JK1BdreWNq7jNjl0ZvazMukqNZ6B/ajbIhnB5RLFctv0Nd4lTci8JervhkKT
q15S0Gx5dGPrBilTVS3hov65tEbSieLbUCBYMOyz1zufjsj1KpJLscqybwgCgX1YuVSRWGnH1Ya0
9WPYfsc7tY+jH3AwjUPeTgAv2Qp6Jgo0RbzW/wf7tNOSZirYbv2jYg8bDnWat69sn8t/9b8le74P
wMdFESftRXqHOeQ/cB/UfKb0Lf4XCFPwCtyd/yPZQ8xnUUQKXJR5i6DuD9zH4g0DioKBZ6GEMe1A
/D/RfUz+/b/mKwkhbAlzCMGeAzzMsdAN/lWxp6YGx50SDemdvV6rWAc7WFeP9Zxu04kFtmu5xqaI
MVdPrJmdMR+2tDQrVgvosmqouymZC14sKIyl1+CIJqK+z2PbOfeo3J5EQqIQVeV1KX3KvRlNgbb1
/V1YMcYXY3zIBdORbHd1V3YQb5qXjHCcrWaBsVIVhr2uIQel+e7fQg5Md17DblnnLYuJHzTU5i1l
hH5VdOKQ9OROjE43kKrgXc/o9IkdlCu/gnWY1p0PJM/cQUAj2qrhIOoc6KLs9mzFHptaL9mufNbS
xBzWS588IWHtop5QsxoTrygMCNasjg8YnPdZrKINU+lVVhkTVRyPUlyRvVU5b9BU03GsWXSzJMDG
NrLqFEBzYXVUsGdvm0nvTbFwV+GSblQ/7BN3/NCkHbBxXqPIj1YycUl6paWzTcuxRr6YuISjEbYW
LUEF9LC3uWAkKdQyhBpEFnZuuPEjIj8SX75OgFv2f9Gg/peQKvE/LxApkYc6XCVcc/bXAK5k8gGo
9lV1qOzg0WxFj0aHH5mP19NxMb5EE0FQc9axx+GgJDzBWWEXupzMfz6Wr+rShT6Fe8iW0nR9T5hf
sigtg4mRPkJ1GAxielVVvNgYLRsCoLu7yMqfjID2tsz+7Qwst8BfAhq5RaRnW8JDPgtNy/rKvwKF
LGiouNlBG+rarFNaLsw7M9F8iGVaDLK7yUjYng+IyaoGWZahB3T0A0lV3N+Hupyf//k8WEss2Ncj
koFnCpcblgbBQuz6S2xYYloa/JPODpQLKGajll2BXGXDNdATKktSqDB2Ub2hC0VB/DQU2UzngZ5Z
MrOosV1WWkPwq0few0qMDVpQ4stb3spF1D/arMR0mHz754P+ihG7nEZor0SJCl+6OEL/ftARd4BC
nsFBo/7fKj3t28SfIGIaSHQSENY4sdTaHuoXV0BuqCPuQxWaLtYms9w01kftTsUOe7qB0K28dwGR
xqp+ykKq0CORCdAJQislk6xO3tuSrkNGPeuIDQ/XgDG9w/m8qZ3lRFjqYzRGoNYOGisnth4sv26p
GgWP//KJFzDal68pWETVPrWlQCLK/vsnxqSVAQY2SUZuhwMtTcJ1apXvouEJNb91bdMeCQoorqYl
k0W4SHHDIPIpm3FoVYMXbSsQwk3PIslzyRczG2eLc2mtRmu4ssbgsa8pZCXhDT7ffuNWDAJB1VXr
IgvfgkqwC+3qFMy7wKbldG91iUK2MRqUSMje6pDk90huJBkP//yxBZPTl4/tmCa5sdKESucx6/39
Y2dCe/RS7OTQNsFjGWDBMqz5tgmzd6MLu139WUA0BgZJKIue9DoqnWbTbDwdzdtAA5YcXfbfZHHm
wpE3/3xs9n87NoIELQsNjS9xnv792Bq2anZLl+hQT3uzSUHXZ+WPkng81tPuY2Ugyp4NZ3OZDqze
hK9JmbCIXGK1M1iVQ78x2uU276xX7cXvcqbr3eJ85rJc0iBrH08NgUNibj4daZI3Zz3OwXR0UE37
zl0diWZvWHQxSxTQFAHzOxRvhJTCK0cbkh8BM7wqGbrnf/7Y4n8OYY7pkTEcCNcNPEyff//YkHkH
FbkV4fIukkInS+6knoMVqlnInbO6L4DFyqLdDa1NTBJP5gkljKjjhySXqEHQlvz2efyNM/g3ruCX
eQU/IoeBU4AqNEsPU345JKkMWkVxADkjpB+IbO8WnbcE4VIcisyThxgE3T6CPmvBJ1zjKLtR3mCs
NAyIfzk5y234l9v0ciSOsLgcSEUD7PvleqUR4xqNwW3a4pV25IcGTHPIM5isKgFSajEOpVMM+B9a
TESLqyzjas/+DxPAkJHv0XpPmW/hF+xmd+tYzqZ0rX85RvtrRPFythzb9QOXmY/RZDmbfxnxOzfT
jVuODCXaIQxQBHAKccUH5bNh+foVAdMcmTl9thrYc/zu9ciUncEycZDmNywoP9Jk6ThWH6kTJN9G
4a7MBo5G4qPDNzLyZJRFczEgsMifcyRlFsWFjm0uFg59zkZWe7gP14bH1uRfzv4XuuRy9mFLMqcD
sSR38+sdSaMSW6bTqoMpibiq23Zhkkwn5fvRutXsqG36ZIWFbLEVNcuKrEs2oT3lR0cDUrc89NKk
jKSJ8S/3jPNltbEcGK5qTrjt26zFF0fNX085BN6+nENPHYaEFLMW2LpGacBcPz065oD+LElhyqfz
gx/aqEUVkQcxP7cSV6HV5SxC4U83XuGs9RgaB1SRa7zP3kGSNr2fM70FZwFEYshuzT6Hxt27ESV1
H8SJQZRsprpHezTFUqE03sq8Ojg2wcvZ1H6MqayAp6CEDSU6M4nJpnRy3BplvCVED1tBidG6BhyP
lnhortHFfIR9Pp/SrrsprFTcguAmSiLd107Vvvlzch6tI6d6U2Lt3gfI3Si5oMdIKVW3pQsiZ1Fm
hRzI/T9/+d5y2X659RwuZrq57JAw9nwZjlmuhsPsGcZeLo2PATdJVhMiMcN/hsLguHd23t+HAZFX
fkjvua59knjzuoKJQEdXRKC1G4QQQTo6Bw/BshPnyR0F0vVEg/TQlMWv0oY74sroe7j4LLif/VUU
NM7aYpkJhGNQB79FOhWmi6HXrOC1Q2qrwkcvXGt2Ttelk5FAOgc/kijGctxQTEVXFB6m3i6Ps0bi
HiNIzPDys3ZaxoeRIDoTiMvwOWhidp3BaUlKQavomnRnhlqyf9LNW6ynW1o006rx2S/Y0DwiHUT7
NrURHRuEPlNSi0Ggt3vhlzMMOaMnvCh4dSLDui/K6ZYjJjEdSstslMlRziNpFYh5//kL+jqXcxP4
Jte/yc6Ntar79Qsyg6ItdcZZMvB+r9pC36ZhYRJQS8uWgtkucdpNOVB/q32quuaI0D5boAk+IYZg
q8FhEH1lLJr+VAIE0brd/MsRfllkXY6QeZz1hgUL1/u6KVAGqbuhodXvtXA99N/yMKIMbzK3A8nF
gVyIK6VoS1DI22YN65+oLl8nxTLZm2zy1yrSt2ZvAkbFBuxfjo56wZcLHFGQ51tsHZzAR6v190Fk
8rWjKXxxlTUWkZuKzMKoG16zxEu3oUXLuxqH6QQqdDoVubKB2uzzObGufk96MXSpfz4g+/eO/u/3
nG/bNIICh60Uh/ZlVZo1lWFRlgzRzBK54tg6fcjpVdDXPRR9YfzgJZglqriOqN0TLkNwqVW92eWL
QF96Vdp287Pzl6VqnO+H2Y9PsvzFcqYj5YRgYhW6JLso+w6yzEg6Z025kGFxlaFsWvVipqWdPUcd
KtYe1nyfjtEdJmu2VNzVB77KczLqj5KEgzPsTUD/7XwXWiX3eYSjweNMbuOIjJ45QFflNuq9SeL4
enQo/KdlQ+MkYRWM2uFIaPFdxwrjGAccJ9lhk5b+T5N6b1/A0UQja4/Bvi6iU5fxVklAHpMj6TEn
ZvQQuLN/KGMmf3RdNN3DHO5CEg5oj+ZxF/f6k6+b+JIE2Lg1+R92Q4hpljV8KITJrU9Fs4hnMhZt
uus4z09lpMTai2XyaPkvnOz4bBfDQ2iilvKGeMbGAd0emT7tIeGLa7dqnQ2O6uE59LJtpzX2x6JZ
q50bWYiPqgYPnnw1vGG+t0cw7x4lCWeeMiJiQZdnS+UimhK1Q9r24gljPKmMePhBEdPOtqk4zr18
yQvpsNZT6zTw1lVqkPE++uMpBy9/VTP77gMYNGvMMeNVEIfAN5rQ/TFbu3QBC2BdOLS59Yl90Hro
suTNm6eBOtBk7Hy0atTRlznE9XfuYMv1DwbBm1wYwVkkzkEPbXhDrDd6wKJHxjEOfJN+v7WCxNoD
JKrWTRy2wOMCkglbWEdIVOK7ysrrtQ2Qn7QNOoqis3b0vCcm0c44zDKp1rYRmtgdvOdImC6i6+JG
DyPBZq6dAHNDMWk67ouP5Y7wjgKNugo6Ugn8n0QRVRD2hvSaGhC14jprrvJkbB7ZNuNXgMXBfzmR
zk608zbsuZbjomwPbjN8DF7f7SLDRZbuoASUxRTBKyOuxEM042gY+Z4+2UB99sE0ILUBPcyiamlB
duu+FjAh2DVv4N/Cx6jck8SguVGDdklr9XaWbM4mtLZz6tJytpIUHVphrIVoU9iCmDFllY97V8l7
BMAQw4qRdWoHEh/SskEelHJoHkDBG/P6bu6Wf8L1rr2sNO/NGohbz7axtRCoLIvupgCTHXTzuhY0
N30Xsl5aiB1bHItQgCpfIw3YRMZM5a3Bd+p7nbVpPHIdvRC1BjWX7zR6vI3WIZmZfaDusqx1cOAy
fdn+c9njGkd4Qrs1zcQ2LM3+HIhJPNshN2RsPVlGND5bGj+d1ACpLBZMayOmWTr2RLqWrt6lYRRe
d8TcuZXvbjO7Zl87fuuLyT2zBqqSPNwHhjPDkJG3ARy6s5n/7E3scLMMncWBGZ295aCVDm4FMJwF
h4LohNT5lcsueUuYMlLlmCZtEMuKUXlX04S7saafQOfWYKvFOe0hxMikzFeNJE3FSAr8loARF+to
tFNz/yhzax+TzXLdj7ZEa8JUHpjxvtU+Qemued2L8Ry6Q7uxithEiNityfobn+EJDDSICeeSSTc+
+0A2NmEyP6XCumb9aACsKZpb3+Lg0kiF3+N2fjZmcrs8WN7n2afxh6L60FmKvMFhtp8rL4kRVMT9
qbfZ5TIbqhjtBrfVttJOce3ayNg8lcrvhRW5a+DaxWmyIpzYhjZf6lCS55O6dzqY6dVbWJe0T31C
0FRQKWwvATVmJUb/ZznYPWGUiOuMpDVXFH0emkgE30gtp9QxJdZJOMkr6TXRjpVay1LyZvJQffuU
lFEz/JANQ0/d9XDQUMs04a+8p2rArvHDKmty2h27O0DE7G/V3HAK8+C+T7XL1Yfsim02O5wCoE4A
c6yY0P3Fxd7x4sd8GJtbE1X4WiqbXNnWrnbpcPbCW77K7CCG5t0LiCstTVEdso5xiCa8fUOZ5Idg
IZM7rT4OsYrPJJmdMhgic1bfL+HRV2VjG8iznJGxXoPyS7Q+ZgM9LoUAvRneilI+414qzkTSk/zQ
eIiV0A8rZKMVlfGby7uO2ktWpvIBgY9DszGRZRBt9SrHhrFqcIpVnJk7a0Lk2BdmdZ61dbBtkpxb
5OGG5YJCsoIjSm8u8R4Rvk9Df1vFp5nwlft6wijta7gkdFl3bdd/a3I3QWlJOzIPmqWXThLbXLoP
1dSI25hyuEfWN70k1NPD3M4kaiGfFkFp7qOoJzcXFBMtWJbfLmFumZudJlWtOoeiKxoVBJtFPZ2H
snnKEAyFqd3/yLq3FgHxih2LTfZXSlAn4StJwxescmTNuYOCrsmaLePF8LsR3UIlKxvnunDd5HrA
/MxybbC2oS15mzRmVmMSrPPS/hZ/soxEcxZMmwD1/CExys1Q5D5GzX0hbG8va0CqXLEHhLY/5sAT
1zFMkFUaowZvoWjkLAHtgDkaXWLLNrJr90GRnir/MYjZPQQTXluDZCmpmG4xFSNqSHyslu0IraYi
ld4mO+VkElfsqsbYhIgHkAxU9l5oUjuHlIi6YPaf0jH4QMhUnAMZw4ihyNUhfAIfBS2OiPIT6MoG
FUyyMdO4YxfuINptwLG40XibIfbfBVhU8/5Tt2Zyl87GQybBOBNDY2wmEr/WGZAxRDXpsdEO6p+R
BDcvmXGdBSXk0JiMJPqG2//F1XktN44sW/SLEFGwBbzSG5HyUqtfEM028L4AFPD1d4F97jkT8zCK
kZqSKBKoysrce22/qHDjiLE+Bmn74Sfj99H41IVHdlji0SIGP+aH7mu2DDxYx4/cBZjWAypDtw3f
65EQWABbUh46m8daEZIKq9j6JAclPW1GbrmOTRdVzhSR9qL8Gc96vfcyDAgJeHp2Yj0Vjwb97xUn
P9pOLUiEvNmBK/LoQjMg6bwPzPQIBboQb+0cPssmOGUFaRCeMow18fCoK3S065lr2xIBQUvthITR
WaeO+0pJzbTfGx9gn62ipPBRWM89bZj8Roxu2d/qqJVrRLM4YO2vCJPJWof5wXeyN4BapLIY/TdM
ykugmGkex9yPMB8ucmGbhMhuIqXdCCnbrEVkWCebYpZ7IEsoxWciptqpDFYAm8ItUwH3YFsiWUtz
K/QcM90n8PJzHOAWNnQ3NnXO1pxE1hvIXAuN6zaL+mTj2Gi/zcwBESoLtR2b6Vc92pr2rffLdOoP
zKSQQnUXbkMjJdOGciJcIhSyapv74iuJbcQISDPyttunicv6HuZwJaGzxpZ+ECR9refR+OYoMsUI
WOJsz1i58fdxx3E710e/BAoQZxkCixKRQmh37zEHOMoKCWHH3w2DAdAsrm+mZ5+lh6BqYpOjARNf
BgTAeGOw2ODbBmCMzTwNsBJ75xbtNKZ6/KzaeMzAaM61JFMaA61E2pvhkVqJPnORBoZP40JIHFS6
TlVO6vS8aOLo/EPcQ3Yc7bVchVNLoDkHpz6WD/nSDApq60fS15dmImJPZdUDSMGfVjmdg+hh8rCP
lotsHc0ulUKfXQGJkmXsECsRh7fMz188WbzWXovMGkgZ/YbVTFtj0wQc0p3y2mbEXJQFCUQRC19A
WwauEbfL2GCaVxZ8J8Ric/8eKxgW9BJBBIQgECMjOHoQNzffu6oon9HWHWKWgo2XIUVKl26gGKxh
39bxa92i8Z9Ct70wAuSWaDR07Ln9TnHElj242caLg3cvEWydiK7/Zyu/O1mJ8JvWSbG4qhYT3h2O
fn/I/dO/HxZDanKPL7mz0pMxHLbKd3/cH/cPx/o/eOv3b5wagT6CY9z9s78PRLqKPEWLh7+f/uNX
Lb9lzHzU8k0chmQWD6w5Y7qviSv590+2VG0htlme8X9+7NSh8CcK4R9M9/s///3Ovw/6x0+JAgib
c5pjdVtMvfenIdxEUMin0fr+Z96//V/P7x8/8l+P+dcL9++X5u/PWf7EqC/fA1JYSYq/RC7HdUcJ
QsW6bnhkKnwYUtQBo9Q/grxHFhT1e23g+at9GFBGK3sAo3T2Z4FCz2VF26UdWJvIHMYn26fARzD3
rYgJ/MySH0NGinZLG7RDVrNGetqCPN0A+PlAO0xUO9DUrVAZ4b5kSQF+GT5hQAcXCTGF9MPwCBmM
CGImxCSwNkh7sprYQnt4EnPWUloZ8NzCGOZNXT5AXVwBr33w/KJ4soOj9vxsW9ocwTiAABGMkcZ4
lvjTxUH0koobTgbOwFniHxA8VqswcPQOAxTU6pWh5x9Ix58zHW+jERuiQDGJJ2Hd0O3b2KhAN2mu
Lzms3mNuVtOqHcU5be3nFh/rxoUngCPwQQFyqQmiwwwzL2jZnKMUZtq9J9t97HhvIdfKRUxIdt20
wgA2xED+ngA8A/RFOAicIV+NwB5XAVg/ohdfIkgrEzBdeHFkjErJtIsXrUMnhiIJE6iTP+XiNaHV
vWln+dMfemsNAWJtd6BrvPHocenAhfmVU7NZNq+GisedCTx8my6qvDRUF4QT9lpaRrLXZd9eaExQ
9wzhpiqMa6Ebst79Y1OMF/oaPwSWO2DYG9SPmpwjzkHx6E4rqd5TO/Qf4qDYJS2vnh1MX7UZPLlM
k/YtHqWVKozdMKp+Q6nYbsMe/m2lsufaDqF5RoE8aOKCnZwF1cmjc2xVu8Frr2Pp5kfQisyx7E9r
MHCLDxQijcwqni3tdDvtHlpO1I9+Ne6i5ipJj31wJpvEVq56AMl+sw8LEiXB9G70PBEsJIOjxQKK
WVCHa3sS75lVYDyYjeQwk6wXlw2TnAWWkOWoNOk9ANiABYexavam9uj3tDxiJpkThhdZph6KbPbA
yegB0wCbwwdGvegZ3rAyJmw5mMXCjTtH2LHMBGxqWe4KYf8KpzTGjT+aB1N5/jW2Af/gneUX5vMG
iwgU/b5+4k/rLgXTBIDA3tVISddO5O8uR+BihIuJIoHBm7puf0C4vM0BztYktYVGzyvTNEcz0ecy
4MLymyh9lfqXIzpx5JtwZ+mC0I++2k6V9x2nznhu5S2dX1vASYdmxhme2B1YnXU9wAKeI0LRUYr+
cB0qyRIje16Gb1nk/GKK5LRyXsdyOmaucQpjxZOE93FAbQ/b1UEmRx4dA11suwh3A6RdWfVNY13Z
+zYKR1V6IV2j5tFOAdPTOQIalGXILSvY6kwESBRjI24R501NCyehMrfpfPMFrTPC4O0CEUMLzXsn
cvlpdeSN6JxGEmO6t67LnpfxwEQUA7s2HGI76d4yEJuuexN2HNI1hQE5o2uJiyheS7skzXUqCQMX
Wm2TaHhsc1IBcwsRL8YU89A07veyhy3rO8TRm6SprGSCZmSBtm7tWn0zsxgWu6n3AIx/CZw/lMyv
Vj3ukz99SDad1rC4Fgq/J80/XIA47HVODZE6H6YciaOW5j5UTrHtDTntAhsBtoJ2HtoWFyBSFOKx
1qVNg59jcrxqJqTzpZUX2/xGjaFVlJzhFJ5mhOfrRJE2uAyfI6t9CUrif1gwPnLXLgh1+QgEylQL
g30nQhyLqXmppN4Ps3WynIAuqjMc3Sl5MxKjXTNTjLAphlBlidvet7/cBMpV5VOEujRayhTp3hLo
t+2L4S2lbWE36Z/C8J99RaSDAsC8nmdnm7x0RdPs8qbjHpny5yIrLpNriS3DAluav5RtW1scqg9F
1HwGU3G32mI0Hou3eha4oIvU3xhwU7iUsJDpud6N0sh3spqpZ2y0wA7NhMVoafJrsqmrnlCsRRdD
XBORftQ1clLbHn+EyCbgXpgQHvqJ0fUcfaSZ89tqpnDXLa2nefZOaclpGqOnfLFVDMN+LfTYbN1G
2g8dd0DcGrcuZX0Y5TejLTmwtFZ1GRR8d9f9kGZ/Es33SQgQhhZCe1XgEOiMJ9Ekzd43BaZS5O+U
4c0ambRJSdf2e6P0P7AoJedGFF8ehV6jhLWzekyKXUi7bNTe2zyPuDVsD32+T50Jsdcz0nWVVM46
DkbOswVz0irVB5EO2GlQpiZ9+CN2UOxmthpg9laXpHe/9zRwdwH5dXgB9zRFvw2mSs6kPP72NI9F
Xr2kqVnkgAbrjhxa6m/6wn7ClRkH7rT1rZLUYRPOaGHtvJLzhp/gCcZGX+4GeVIEPWBoiSvsNrvG
J0IhSzIQWyHKX3OE4xI26sXy6Gk0Tv7WoSXHFL+yWT05qpI4kQ/tMU8t89zGyxGv66zTYvOvA871
fk+2dl9jLSDERZA8S8XPVnUSXaBxopAhQFIRXLZSbgwx5AdXRX9COR8Rqsg9pQjL8shke+7aRZsK
Ql7QTVwtHarRIak9qNg4IaqddVocqmg41qSbOBqvCVxdgiw3ZYYQz82S95BGJpAS7a+huDxZzvRG
bCVN4YXjVAm6eSzfozesjQaIs4zsk4HpF0xudWhhoW7dwnFXGYSrYblJBea+Lb9xAj63Z96a0G/D
FOBHhyyNC17YlCQR06CmISJ5K8zI3WJ80jiD1i1jGPJ7+/GhiX6XCaSZuZX+NrXqZEtP6CXtS3/f
m5CApX6dK7v8RV88b7D4IrOoT6RxJZ9RFn32jgKXnHYUR2ZzNjRj9LI+hrNLDdTmexeP82OOV7nx
DHnmJvqFkc9nLpLZp6lE593Y1tUYi3gbRg1Lw2B9i8xk55+iuXDwZPPjZFd/LzoyonCYXZNgMUZL
79im2EjgTy2sGoT8aOZ3fnpQ9ZCeNhzcvI1fCHkOrPQyxUVwwID8osM96jlj27Xt3kvbgeNMzCbx
3eKMsCq2ST3x8ph9DbOKkRDBARtiW+p1XjsfTYBhoeo+mphxNsTvz77W1s6YH3sntNEvqYsgTGHl
FOqChO8sIvvJgGCOy1FiuIofPW7/NQP3a+oOeHncJgThR7+z6z7DHkNGhbHB0Q4ZsZqtseE8xjVi
6jURV1u3Q7QmzXI4mdFDhSGKOUG6hgBfbOj7v8zmk2qLRbKJ4gnrCSjsKdzArsaBWsvDbLRAvHtn
O2hwSzKYl1K8uYaiji9uMb705kDvs6IfyeTdNB61Cl7vuDUgBP2J1i1NaULPSWas6ab8/WI/MF5v
EQdZsmKwlGPXKwyjZout7fcI8+WujwxwEl2KQ3XEDaEICN302OU5wHKYP3hw6+7YqvsHGRka+R2l
Uwpf4f6BNGPy16U9o+ESPaY4PnRQeeQsAAWW5JNXff8NpV+IpUvC48+NJT+hNsGJdMl59N5VEjMn
MPL5C3XuNrN7eTAXgF2tWxRodvUQGqI93T8Y96TO5VO2K4+jA0CD+9cy5HG6Sf+C41QMAStZEHKh
GhmimhjL95XpHp1uak5gb5vTeP8L//e53RdyM0XQbqJC2v3Z7bF3DbWy/1KC7tCfv5wh+x4Mp/zo
E5NhCFwYYn4dHu+/s7TjDvHHf399Qvetg799SAsPF5jRAZ4Myrnd9bPxeof6dF8MmkHzLP9+fxCY
2nKrF7zXbIcs0KozyGjKxgJ+n7v2CIhZRVJg5FsAX34Zg/J06Ea00CNWRkyMgk00R4krZlMmXIyl
GNR6KpfUzTsiSCycoKwrCEG43rPp/kbezcDTkjqEiB/KaU876PD3H5fzO28kg0J9m30MJNSi8BEb
ZUf8nQV/CcPu5/+RpYCQ+BtN22oFuPE/uD4MSwSGuNfUK9Cg1irdUMVhholA7d3xe5nRIZlhXK4O
bTpvcAFYmBiptkfSkb8yd1ZHP8kOaLndk8TyAcfBgHrE9atUQRYE6NX7B/rZG7MHadaPjVyD5fbp
aJAwev/H+//ly6etXzNJgTmMGpuhZ2xMbOJLb00O+qPLa0Y5zSoylw4OPgWKy/fKsydaaeqLPe6L
FfBnOa4QQCGiGXKCoaByciVKSJriT1Tx5XkYnwnlITz7A68308xwoMsrPmbOtSskq0+Wtj9Ny/xw
BwK6VUgWbeG9QCTdwQsn2cvqj9TEv6uIuvl75PbfmoJxqJ3zo92yfJTG+IwC86MbxhVynXftUYHI
4YcAZ7qaTTKzjOYmHecH4stn3RJ5HtQCt9eEVAwyKTx91qSRlrll2cXZVgjYKc2A73SM+v7LZKrk
9AAgmkPd8qX/fejoRzF06ONjOanV/ev5gjszUs7sy7/966HJPfL1jnm6/7Poldy22sEF+v8/9++3
3clR9y/eP58719+JxrlUEGq3yHHLQzTB+2bU8Kdxx4uTo3ZpguRbyBBv09JtKurJeJdUAFgNA+Kp
W7HxjXORhv657TEverm46LDw1swFnw3Y3iG8e0QWFo4sG7dtxBtSjIsDMXwhMIExjouDOgs4wwpW
N5t/6nxGG0OCvVqrWr5yy5niTz9U6hHDeFLisXar9mKyeDx48uSMgACI/dpMwZC+2AXkTmw8mmz4
LD15Oj3rrtBXlxR0gDjUQVFeMseo1a1B5rmvkHw2VgETt7IORtW8ceyX1HTN3nUdljsldhYa5U2R
lDMAAPPVTBt9cHoghW7IXuxTY0xs13vbu4K/PBB93j3pOd83nVCnGN5768Zy48L2wLevDzFHFkpF
FNcxInPCAARnfWX+kVC5TtjdN7AKh3Vqp99qXdGiceatZM+fxk9h+sNJVhlIzVztLM/72eX+RXrd
s4Lh76nolwPl6SxiYxMRf8BW/j5m1l5knXtMyZ0aBcXv1O2V6w9HjrPvBUkSzIYZ1BG196vq/I/G
sqNdswwCukpeuTvekyBGb2BGUDJtf+er+JZ24zdWe/5EYslti7NEHL85AX56F5ET8/45hw9QZNxn
aqwhNjUjMxecWEi+fgPOtPLxgVDjN9OLxi0iVLnBO/GG44QEcjzEa0PlRClF8k9djaTszZewhG3E
pO3EHJNAOnTBbYgFeH51OKwUrmXuzeLT9pyfsoQ95NIXXDNXm7aLFloxjdWS52OHyaKlwrzYM0Tq
B9zNCchhWr1UuRzO7RgwjXXoO2BDeobHYICBMBwAVCJ5go33HVLU0xgNTyliADfnQDlC5l1C0lpE
Yw2ta8zxgHUNQnlmfnfmnafae5xthlcZShILEicNJP0WmQyByzb+ZZDNQ3fBOJdNhzCpv+hCf5Gp
AwPFHp+ySj63sEIM5b6IcfiM8+FbGccX6epDSs/eTetglU7Fd1+iP5tJh7ANbgtnrB6qsvzBu5/h
DomevTz+Sa01r90yPlpT9sBCL5gr/fK66gGf/W9tOr97RvIs0D90jqCtc0dmJ/3TXBbgPyC7r7EH
PAALvBWd/6dGaF4jJAjalsRTZT7Z3S80MLfB9L5bbwqYE+0dFsq5qX5OwuPVj3+DKaJ5FsJ7jnR6
jQv7K5uXVoDFzKIbPqbA0pyJcCcD4OYWVXQosD4jcP/iuky2qYB3Q8F9nSLxoXwvJueDU3uYi12z
/Bz0Ii1FfZQyGcrOtt++mj6uh45pIq0TrHVhB2YgHBcZIJmLHgnbAi86Q3aU9USC29JmSM8TzzpR
b4QzvqWNqvdQahj1N+e4V18qFyWj/8/EzzJCwU3MouQ5yyEMzq221llbgx5yH3ECNnuztGiDYkTX
aMjNcgQja+qrPXh0weAnTn22H9oG/DODDQ7XjzEocD091ottyGneW5q8XuQ+qInelVzWLMuFFBAS
bB4TfcZMitaa83MUyHCstNlMvhlvrKin9hX9m9+lL2M3rho6r5oktHQx75YGrV+cPKxWXICEpND+
I9fPaP0Dd+miEz6mY/fc28aPMPBfeIUnKhH29uFpilh6inprTN6mj8OT0avHHopcFbmHyqLzNVrb
qhg/aDDZUvxB/Fz2xHQFMnupqul1UPNnPWIsDcz8NCTFQ5szADF4ewYX/aNJA8tMfiIMyXL72c6w
qEgV3ExXdPiteyJqRnvXJQJFjTus6zLp9vjuUbl2SEl+RGjpVsEQfp9HMWxNngdBRmNsPLlhswJE
gKCGeWVv32hNnGcXi5IT1j+V0p8OfR1CnDxOGb/rHhla64XMrqS7N1T3ESfeO1MLmmg9HeQkH3+r
quHEafrPIon2ffMVilCvOWVdRWFcUnP+6SfBh4at7DMpRBC3DRXIbx2WH8B5cVcE9U+iOGgF1iEb
Twsph4SqXUdjn6REjqdO941hEqT61AcnaVnYvIYBXZslqB70dLSs4VeoOL9k/fzUegLfdFyIDbIZ
muXAvWiLsrkOz1GLUVmjJpig8XBMfpu7n0aC7ajPFmCOUmcTIP6KyT39I1hRrYlxrEHUVpEBhZWB
ErgYfkyRTC5J0H5GpdmtvE4EjxHd1BWz5BtQuOGA+wkffVEVx5i1xDEYRCBMKDYGTrfNbPB6pqE5
owalBTpb9kM102cVcmo2QyyuwSKjF3V4inz36mvPeW2mV3vIUOpVyCtM1HhuqFLmFPAAcPRu2I6K
TS+9nyFFzbmZ4VqDCza2fTgS80K0qM1BbCuzBAc/IYkrENrRpvI4XwohTMbP3Z/MHA95gOwpgUKG
vsiqNxIt42pukVaVfaFOifKdnfbrhijGgFD5vH5VabZEzHbDnnIzIUqopwGtsuRcutNzwzzvIXCU
fPCSxtrhLYEa1LjVA9QqLPCmdQms/BYtxNUQH8VRMxMbAV0/9MsHv0oWPgpvL949wgIW38mk83NF
+OdeENN1TmwOiFm2dJZQS55aSNa7xYY55YV5oH/26KWo5+4fgNRRzBabonGDPSkCEMo7G03QQpPy
RpfSmk3UdPoCOUJHf4yt5Hr/YE4o94wApbkzP/kM7j3ijBZXIqLPlakCEtlCtCKexlmYFkQIofq1
msoBYkpjqwYPtXIqPa1134lXatXhVR5r0OyvvgtQIxfku3g9PI9QMf0airF9U6bGLw0YAxdaau39
lEsuAnHxbFfvETizp/sngG0nKCU8iQpe9gD63OE2QFLgWCi6s66br/Ecs696VDO1sNnpFC8PLCzn
IR7K352jkr1ttRCi4ZjFZpscPCZ0a6/pZtzniH9kaF8DqZHN9aGxhX0lrjmdYKIqR2c7j5baWxbH
PZXO3mocYLtPgcFwvVD8NPD7DoDWbTcJei4quGp/P9r19MpP2VipOkxs6o9Z2pjQnUwy9cpBr70R
gp61J77UfAC4jc7PgkfEAbTmTdYAD5yeI0M8H+epF4dwsI9GgMUoppzIUzM99xo/fesd0qB5IV43
phFo7uLFZ4mJjiHGbFx06/YbP6Z293qUd8hj1IbbDMK0Cg+GTsGm+M2EYBTyHTtT0vHNtoh2Hi/Z
vvZoxBskqNKjUCCKBtQXiAcwUTonwlQN2nEdtaI8RbnzVMEFMWn8UUEZHe6lD19w8L0bevvaSXC1
d+tx5uQ32j3+PDbQreOnW9OJpiP2g0ukG3mJU52Dtmkf69l5mLui3GnZfmWD8StwRgctKYHA0SJv
IVIYhy8vBHodjq5hdiYaLmAwHRYkGLDCzP3NmabrPJSvVTlkzDx1CNwNhEpMDWdXbJslppZEGlu3
jZKtv+RK54Pzh4zD9qDo5iFx0leZhuflv9ll903luA6boPmMEYkx1ozbkRyM0Hqrp2R69EeD0yfr
v137Kz3FX0ZevVQkOWi4FwhZMhReUNXZXMlzZXa2SRKWaoeYrg0CKCjzJRxf1RMq7Ue3PO0Q1NqA
Qkl7mi9p8jMv3eDI2I0GqtdBJminGpwzMswkxFJseO4lKxtOxASs7aKAJlibnWi8Ql20U8ClITMe
NxTMyLxPXDLpk4rGb01I+RH3/aGMOLDNY/oQEGW6HQrnPBEvvGzbGsMxvEZTVYcosyOqGRUfbM3J
Oi0Edsgi2lnNGJ5sj/jBQeTqxTatAyCsMAtianAU15rR6jlM4yeyXI1jyEwagESzZtCPTyk2YYJp
H1QCAD3QpcW2oEe4XONiCximWM1B1pwnZe4aCJObSfvHuK/bo8B8lboOw55hfs7N/CluCu8AADWi
5jCTh9KtjVWm5SP74bvQ9Re3kDjGS/QBbLrgKBfQWUUnzyIqzWIKtfd6dSvTdDz1bvKCqnhxm+iH
KXUuXp/4nIKpL7py/GiJepu9EdUJMw/t0Zz1gAjGlRrgtTMhmefvzdCSnli7D53APuDUnKisnvub
KXKIlTI9cX3BAYzrJyJu17oh+K6TQMD80jmCZAKU8lzWg4N/3D37NfAvRMtMJdzPHEWE7Q5wgAiO
3PLwmzmbxq7MfHroTCTANUJKDdTtbo2/v2JFqYZtljzGGJMI7dok8zvUOyHo2tW+PHe8tJuyrUhQ
dygRcxNWbUZlhcIc9ycKEfrANCl8JyUy3X0e+omKafEA381+YlTu2eMCX4cu8B/pujOosFlfa+fl
/qhWtSg0AzytYAoQe5cLETDuUEDFzZ2PkXCYRohg+Xs5AnfFhkFVkPpX0+4INWgcUvXK9CIFc5PG
QzhCFNA6QBx3qYLO5nvBC6hmd7dmisi4RVPxxlmfmdkMqzQOz6RRUmzipqmyWzxG4mB6NIO72dxm
bnIrHUSsSFriv157c3B248gAtyyQMIXcAXWCusqbVbmPt6wOpE0uKAEM4Jg0kekZjotn4btdj9i8
kY1uK1Ah1IGK9wbzXCS/cppxsDeSt9ThR0KCJUeHqLXc5hVHF3UCnWlCWgreeg/NbJK/OY3mV2dY
jemZHJx6eOptKq6849vjkOl32NZb+Gk92bE8UmYcaO9LauZCDCHn8CsdwrdITax0zJCQr3Ha7ad8
MwbGH3sYAPk3ZbEmGxuRIQbqFmsIOqv1jMSI+LlfrKeLhS17Mmt6cdZY2ivobYiyGhBlMVKI0arI
mBgeEtf+IUFCUVW31yqmohZEoEYW63zM/Bg5I/eC+2iMDm+S5b40XCQAMjd+Z7zpHE95nU5fqucs
5tVMfYyEN9upxTaeUgojA5VZB3eTV4ZhZLrifWckoUkv1Sg8aHDuJeJCu8ihzpnx7b6fzI085lF5
nNKnwXJ/xjVHhzrgW+7tuxbMy/JQTS2py+FbPPPemZVh4NQssUMjQkl4+66ErDumXe69WoPrJuLh
0GIg6Hqld0XMIReiCsdUclnfvVjp02g6h0aI69yRWdM2vbpUzNwLZqZHmZWa+LWCYeHYPMHf4+Aw
OV/wVJ2ngTJSaKvF8JdvDRtSVqaWCc+8YdZGlPAIBqfsva8uavPz/YMx9N/j2IhOk1G727xKCGrr
RbimMwdtkUPIGVDPZzwayGfdybpMWiSHcMYJzjr6wrB92M+WeKld5e1YS9yz3YdnxCjUQxrmPEf8
Q+M3READ0mo68zkm04BMQWM7emySy0UlFqJD3DugGBkmpmp5/WivndwJZ5oTnmaHJih/5YMOjgx7
gv1y5p+0In9y4Dip/INs8mBPk99boUVgcNeITT6K9jhlOJ7uslsTMOjaJK/D6Hn3KAyGVUCZMC4n
Nau1om3HAEZVjP64EeHEieRbOqAEzUAubqgfn92svkodYSmbNy3unq6QqE3bhGtpNK4VlQwSB4qm
3MteHeWWyHB+3yGIno0AG3wnfi+0Qzw3otOrttk2o/ehar/lGES5FKHuKbvmo6UyXjeaNei+ENFe
qYAr2AGZ8GzHYW643Oy3uVxOo73k7J8kj6rh7pfMJZjdU9w2q0YnHG7t8lhIpv501oatLB4hHc3Y
0KbmIKBEUCmiF7EcFB0J4K0qYDXuu+HTNDBck45B/RvQ/+Z4aBKXq/L2hOsFte3Apnp/naCnGyPa
NMfEM08wxvb+hOuZJPaIagv80PtMIbihdGWvh4FiAgJLGKLvYi4BhCnm72mK9YZ7kiRDBzfWEvPr
jyFFq6aRiauOjgL3aiJc7IllSs+ABcsyWWoy5D5KDT1VD0MHyEO9LyGUM8aDJn5qZXxbzP+qy29F
ydWEkBaxt2lsrGmxnfvDa2Sqj4nLCo8SJJX/XIKiZeid4vmOnP6NyLGMFSubWB+Jry+bKzla7I8E
zZjxN1z03aYcMaJBhaAs4UGVkvupcDn6hm1AXLH4LTCw0y3zN6JlyQ+vpHewJnvjhdY1QG1wMGti
PFduhMgEfQDhNrS9YSwSgVO8cI6/GhEGQWkimFvWq6HbwbxEte2zPncTB76MhzstJR8GEVqVVnoL
uulyb6ljI7Gh7qPHyBygpl46bQzHe5BLn5Klfd6F9UK5yIqnWvYQvvntRnFTZt9gI+avqcGVzqXD
rH8+FCFAd5f2OQQx3se/a2I/ngwzG3fBmN6IIonXjY1ZJieAHeb4OQcuq9wxWOeau92fCKD04mvD
FGpV0Lf9HICY4Rapol0uo+mzwHMoRnJkK7v/DXcVb7B2xZNfid9av0ZwGr/TqEDxXM4geB0vPbj2
3K4jzOobgwZVJUROlHhFSJLVX2w9HIuBw19gOtZloMYp8hmddTWF+8ALuE9CCCkl8k20/VzONcgD
sqyBe0fw3pIW6rtvlDe3NAF45NyPyxXSmv1PFUzvllVeYApcxwocSNiSFLdEnApi4el9c8jpTcZ6
9JnH5epxRcMiRZUoFhyqDjK2WRYVOzdsbinuOCfyv8/EfMkcn7PnZJ/Lesh9gupAbus4ucUyfKuy
5rmcnW9qin/luQdenBwEvGxk7PjuGtHMwFsqXxvKa3ukQ2gnS2c/p9x1lpuo0fyirqKxN7uLFbKo
H6M6XmP15fKuKTvw3SqS62m+CVbkIG+TTS4P9w075GwrgDUzIIUW7eYL7X7Vp+fhbLX+rRb+MXMC
3IFEIZoJ9ixV/ww7uIUmF5fo3TftMyd3ijV+Zkho06oEDupNmFnIzUlX/sCl7TBIYfNLbx5m6lU0
B4fl3rXSbt4VPB1tkMCtWO5akWYrw1DXXlAr9ks5oW0CuRrcyn4FQZSbQZS4pTta3W7kXCt0eKv7
M28HXNqpNz02vvHaD47BOB77G1VEPQdXa/EGTzMbgS2xb6qARY7AV0fLK6TB+XAHUd1vl4ikcwwS
FwPtNL1F3t8IE0Lfp+narVmWQsTxGDZgZ/Jl7ge9AEw3GEtYHfDXwqkEx2MG62lyrkaT8yo4smUB
E+GfxCGqfPm6mJBaUbr6m3xAKoRkiGxm3kmHiel0AcHZb+6/a3ksoO0beKRVFZEufz/u1FKAhLe5
k/rkgiNq6dKz6cRll618G6a+RTukJJRCeSy2dc9F4eNpyj0SOKiWloNXfrMK+9RmPvaxhZOVJuUh
l3QUSapFYOfxZ89BOm2n4uz68Kni5WxfGPMlq9yfbs1JJQSGv4ppQcu4Dva5Ibwtlc/HEMBZbznc
cfWv8hzLwN2a66uQAbq1dAp1uQ2zaNV0HMWLnBJB+sFGAj9iuIMhwxjt18YiXxF5m8cuTjR6SuPE
NzgKLNsmFweJAO28x6JhbOcG99mCbC+b7xXvHIHqwXuHsQbM7nMCKxUpe8DU1CFcFt3dOmwdsTeb
hD+0616dsf9Qyykrb+VZDZAak4ht2l/I3/H4lOLtJqIxuY0WN33rePs+AHjuZZS1DS4ODEjtIULi
j8ZyRlIyB7SMl+txvPORQH/zbP/c1268dDQaTBTsujoMqpyoG3nLtG2/+k2dXuXk/M6LGxgz/Y0x
qJjg7LslQvwcTS9O5qOdLQm7JmkeCRkJG1f+H3tn1ty4sW3pv3LivsONIRNDxO0bcUkCHEWNNekF
IZdUmKfEjF/fH2SfY6tOh93dz/0iS3RJokggc+fea30rrbfEJ2W3Kb2HbZ6SOMG7Dbqo8JiBV+4j
45xtOcbmjh8RYBRGHoT7zuAOOhLd5JN0/inr53jnqQwRztwy4tc7YJKOPe6Q9Pj6aIQ32sKKZTrz
k2uhieLmx60xMFppvOUwtO2dwXMklQYh2yzVUSRjE6j5tqXjtaBbctPws1caigwsFaDDsfdDhGtw
qeFpwIwwkiTDauqpoLN69tiIAghzA5DGGCLv1HR3YI8wtcxZ/mBYKG8qlm+MNAOiPrNPb1pO8ADe
i12p6eXdxGnxYUHA2aMn+Q3p8/8Dgy0bVNaf3P27l+7lH28lCWXz9aV4+5//8SVpv1cl3ZT/+P3h
FVr4+3f9Ez9o/+LqtikhHkl42BA2/sAPmr+4H9GE/8IPCucXnZm7IHzXFabjWDwNYhDXMGFh/gKC
bYUH2ALogscz/K///AD9aX/6+gME6CMeQbieB3eQ/UtY/Dh8RD+hd0xDj7NexjaekUodnLCbbkX3
gPNF0fWe5sBlI7jKcvVPLtaRTAfm/Do5ZiBy9r0Y/wb5Ynyk7Pz2dBwTEIdg6OTa7xilP1F2Ml6U
2qwLTlCSSfdcx3WQmt+H2alv9RKmVlhvpQt+UBvqW6R3+elPb9/dbwyGP78cH4kzv/969gSdyA7L
ZSD6ERbhpfbSeuYaNzuF3ypcCY8SQrsNBec86igd6SoXu6HuWH4IC/jr3/1OOfoDC/H+y7lUuFYk
M1G8Sz/hblQ8xlGfGaSkFKN8qcI529szFexMwZmqxHzSUuZqBeNtB3NLmr7a6J2yKuUo3QJwtFry
oaKYhksxtsvfIcU+QoJ+e3LA7rjeXJ3QkJ8RTSPx5eTVKHHOQxbDtG2+yRwKTENETFC0CUS4Nkbq
IaKdJhFLaVDW8j4ir2AwH/NKm49oQJpxcoO/ftHeCW4/vWjcDYBCpU2vBKLYx3dsIjqIAjYR2OlD
saf/Q0ZNh4KxDL0fepZFn4QOrd/M8eMvYqQkHMAzNIU8Ed2d7LNDmwqYB+1A4EEzn+e5cwJNh9oL
/C291Q2SDQZ0kb165FCJjdEROqVtYiDwm17tWNn3ffWNOYdz8DJxSIjeJT45qp4RYn3SUlM8aFl9
x02WYbcvd3qXGve2vvqBzfrUe/N9H4U/2lKo+3AdvSQIcY5x6nzTbPOLDjj38tevlvERW7i+i7bO
bWVDk3FsR/xMHqFUCPs8CsU5qSo9iMKWobA0ul3Gy0iXM8SNh9xwm+CD3ZDK+b0KIVD9vz6RNUfd
MrjTuaF+utGi1NJzclQE9ROKy17H662H1sPST/va7B6hWuxlPbdnETKa6AoaHLDp//rF+Agd++21
gAgoJCkHMHbkT0AvSM1KI65JnAdCGZCiCIcpAV6DI8y0O5GkAe/R3y1v/77a2iAjTSId+S9bwk9X
qz6kwulMsgAsXR4mVcmd1pqP6JHvqhCjUerpy3kNhjA7pAvZ4tzowE9UQ+WoQA/+9d9vrkv7x1vH
1i3TMRCsC96In3GQKzQLoIJhnausu1TZaMFD7G5cYjeBXngPujt/l45GyV5SJ+fJOASMfG6MqVqO
7VICioxr44Y9y920s5Sn0Z1z37PzB0sv5bGaU8TAiiw+t6suhWpneKos3gZMdG63/m8gZua/r9zA
7NjHiA7lE/PnKzs0DTMkf1ScRxJMaNfV4a1SEW3sKS7202pAQmpxqbUW4bDMxTFvJZG0s/1sVXXz
0C4L/jWdvn2PJQfFPdk4I9VkVcdgHUbrPEhTu+YtDgAdFRIYA5JM+mxGpxE5nN+taNPZOHpk3SaQ
bFr1N8vvR2jib9eqEJgHvfVypSX/cZXLcs/G91Rz3dCKPkxaXayz9nEzln11boav5ANUf4d1+kgG
++13rug1uXJXLfPn+4PkFFUBULDOifSmhyKK5jta9vSuG+a/UiE6ISdsT8aee37/4JpbYb9mdMD/
ZlM2Pu49bPRCQOZyPGiRPJd/u1NrzL5509Qa/owMRIOhP+Kzz/cOyWTbeEqmvTmmZAK7Lp62CEw3
Qlx2wlZZB9dkAO8hT4giFT0SvKf+ZtOWH1fU9bk5LtUYRR+3tLB+hvPW2SJM23C8U+PRbddoWRgS
Q3U2IG21I9plQ58W+FHdGx1B7dnASVgXoXu77iu0WkzfbBx9Ew2Wdh4lCiR7ItJ5iKzA8BqktigM
VMVlXJYSq+EIrpSqjHNY6zHM5hvTWTL/mcPzZPTyMjV5dOMxCb+6id0c5o6z4yRC8opJFY5cj/aq
PHWqJuAgdfU9lhmy7ta6L4uLZF9kUwDOrPApjzI80Ym5S3F74iz2DiKq9bvxkBhVdf6bZcj4NwYd
WxF7ODcu7i20bT8jzkoXH9lUMLGhC4hpSNqf1mSNoEpsDZNOcWutWcg5mXxkcXS0cHjutPNg9VOh
xQVTGwK501W5D2So9BOX9pJeNfOpsOYMQoW9yd+1192YBpRdz/A0j8uKDownzLRrduJpXgOtwXbe
TyMebPhpxNkQe70zpm6bZaZzotmc7kd7vGJIJOYzQsKOnaQ9xczYt4qE8NUqhvTImABbpUWJrlKs
gYXvX09pTvKnh6pOVxabTM3JLQhp3llLHR+1nN70WFvVOYktCJF4Bk/jdAj7cb6WI13KvC/O5COX
RAzZXUB5wCU0ZueumaztMrsH1o3k3u4sDWIO3Zmk/JLX2XBc4vKhcuUD61p8WMsilQ9A1yZ/zuP2
MTYbQhBi3fS9Rpu2tW2Ht2hZ7I1eiLuONfR2pJWApGuJfVuvxyP1/75J4/aCKhHijowcPA04yZy5
9S64/DGtwPLj3TMn0tF7bL9LLrbORJ4cqq3yZLU4Phvzq7MK6ZKoB0g3TC8tm/Bjnj+nZfrVkod8
MRLf6Lt85wzJdGmRV2Lh0r9UQxQdewMPfdfnfo2tA0gsE/yKGEkYSXm5mxxdQ7o/WKeggqW6EQTR
HeVwBddr37Reul8mgppLBcCx85zHkSbbhmkSLq+u23tLaJ/mZf6UYhG9TKl1MKWOALCw38oJVzY+
7IapR0tIQ5UkgTB68g/jLrobBtrxep8crLyNn7NyvhVuSbM4GR7Q/zEWsSjku/7BzgasoSCISPoJ
Gf6mOdatChlv1jj3sRES14pWQxSF2mOX645EYNOFLfMfNKWjB20If4Q6fNNRZkgIYgY9U9dRzAJT
vimjz1lNDHLFWpPgTr12IU1GE/Le17EmJistb5p0RCVAOxyNtNNvMzBxvgFzbUdum3oiE8X3VA3p
AFux284PLuJqWcXTVZOwVYsE01mNUNPmsgZMQ1ZW52iG79ZXs1lKX88ZTHOtWbtKMWzXDN4buMoZ
qi/8W3kGWKKJ+vq3K1yVut8VIVeqx2dGE/4gLbQ9V0v16kXswR4ZGHejW11ZyUzyaBYPp8waKNnq
8wkcmrFr2181bo1PofWNsNQHL0vMyzJSWVicpPc1/kBg28ON1ucBPI/msYVjEdEyvOvsbpcSdsby
AU/Ks9+S0l3dbMTktFq8Tr6H6lhEy7klrGYj0jQO7CWN7pH2vUCqaw+KxIhDG+UvId1JFgzvOgjR
3PEH4nNKlXMMzfBFeMBl1oQUpMzjTdQbq2rQcplH2siYVJ88RZIrrExOrZHMn0X4CM+Sq6Lvndfu
ImlEEdyFfBaAAdg1x1K3bZntFpssTySxFpKqHx5aPPz87QuqhOZWOJjQ+uXXSC/HU9nPrS8zqwKT
or4m+jHPG+dLW6nnxICmWUl8YKg2UbdGSKxcL7sJI6y8o0NmHnh/wmacYtutGIqloQGQ9fm1F2re
6xrvll547zQtEpyZUcIw0D4rjsN7OWIHZQaKpcirvheUFBvSgVHsGvVdnUXtcXCzS1El4Y0ZE05t
LuUjgahhYHvWcdCW55gMT58gEPK2NCc/NtCYw2Z4VquYtmj3XtnCL6k2Ckl8iqK5N+xL4hqHuQ1v
Um9qAT8HZehi52QYthUSSG47Vq2vVl2VVpnGU+nQhnSipx4aA1Ly4pMS6XRhchN+boR4i/RpRrgy
ZxyjeSYD9pn7vEZohHnJ+9x7WXW1QlYkwAOwtmJMZ2zWJBI6RNkqZJqkkH2ZqNA26K3UQfX9dCkG
74kopIT7bdhbKL5v17ClSdDRZq45wS+V81N0QZFMdS1QJToRZt/Ky56HqCFtII0CUgU1uEL4MttG
Ow4Iv5uw4dthrdGbdek93igi2YL3w1nJyThAbspLphTmHsNNqr1ClbYdQTFRLz4ueNc20ySao8fq
dE/uVlcR1GesaMQ5W+5KxCS+MsshKAp883raPtEcI3i6WFOEMu8Zg0n1UCxMjtIuxUY9jpg3TQw/
gzCGoE4nphQsTtaSsUOY7dsyQ8spRwvnQ4g9SOM0tBll0xP8vMePSM88FrNf2dnERWLeR1oLv1Vy
loB+FHPrZtJ37E74dZk/EaKVX6z2Mg9KO3hV0+/IeI7mM3oeTov1dNe6IX4x4CAxGKNLDTrZo/+9
CbVhIlEnkvuprznGZ2vkI3kwZBeyptgQzSaylE6T7li3JtGmTLoxDjSj97Vp569DnqjDVIh+b3rN
N62hzI7I2NyGRmH7epTRWW308JAtpFXW6+HCFWP7CnMtYoEEH5NVC7BBeEc+OpsfBZFS+HakdWli
576zG9APLQhdr6sRP/TuZRg6dU8dTo6h50U+2IEgr1V8JmC7Qd8K2VIjyMyZyhNaUnG0Zl/qhCXb
Vazhj8ShFwCRXW2t9nGcJ06XFvg1Txvg4oGfn7J6S+5uiih5mi6DSlO/g1fG+9hL6qCK07+gf2M0
rrowITrJaarPyWDCNFqG8cQ6DNAH67UzO+vUedzZqB1zw7NvVdU026Ei+i4VcXeciQ44m0N+9Xr1
ir1lfgZ7TgG2IitnRJN0v0WW9tc2hG0ZYoj01eBd08ai0bfUKx0DzxLoEWKk6KWy+Ztp0E2MLJjx
rXVy5sI9KyaEdBW5tK2pdpqHGD61ijAorASzbU7DYdM0K0N+/Y1pExOCamOtzuS3PDIww4QeOg4u
rt1ipvJC95+wTeLALyDYrILoMQYQ8hjHJTGAvZ3dTOzguI1aZq8KnK3KtYCdkZDOxXtzOvdHXA3j
sSX8Yyjt17pOOe6isCvDtNsZnv5rxuidI0kR70ZtuCO+SQaemrj+TS+olQVURC0X3Rqupd1zUBHd
NxOaUTedtZnruzDqNyGNZ8uD/GWZePjDKd0bU8LewdC3HmNUb8XXHkzbYcgSlmm0U61hP+BumYLQ
lfauKeNn2z6vzbAptuK9g4aYU8oPJsnoCs3iV2CSX2SbHR3dDuxk8nZ1BbVSlDJY8AshrWsfkSa6
pNmVCKLqZxg22b4gbpIB2ADRauqOuReFARlSzEr6YhvG0DcbFW6HtL0Bj46vvwwIiekC92kYV1/n
ZH3GR4Fknbdt7OZnOWV2kMQwsWSDWFR2M+919aIX80tvpId+Nr5LfzAacgP1/HGYx2hXuynx4LU4
FOqz1icYfTNvVRO0FsKrVzMH5NdmCne60SybnknjxJuBEm+NfUbSwSiq3NSTvM4DwK4RBwqFMRgX
qyZRpUxBy6lm2Y7ziiiIyvsBJkLizL1vWCu2TjN2RPBk+swkbkmRqyYZeXHNpYHgusvIEWPqGilI
YmQOFvauanvGpbpod2NSXQkz7UjdCBygxbwU3WNfL2TkNeZw3HleQn6n8IxtayC4FGOORnvIg2GZ
0NfN1L0Dg04MK34sQRskXXuYzYxNNixpikviLTViOIsIQ/lSA8c20g4XODRPI0EfwaGv6tDDkCAd
b1OPcbW93DbZVbOyb/gynosYhpuwJ3BHJPVZsrzVIAD1Idm9A/rPHSe1HTUikddtgvhZAEdvkjdO
vAdSfDtfiZDwNngWbAx31KKvgvxs1iR2buBvO+rOcSc0595FsrM3WxFYSjbEUzcPeYkm0irLxs/c
OKBCx+tEZHxlIbCbWOUciNda8zZLjhhWle1ZNr+oEJ26RysJNghlZaQZTIHNRz1mtSgK8NiLU51F
SlxXYWWPnCpOy9hWvlOTXcgT3ZeRNbOO2XB2gculLdozNi3G271T7MPs1Y3l2zjhooqBOQftDHl+
cp6SsJn9rInZCNLQLwqohWi5Lzo2swDTqb4ZGOlvOePfF3V2TdzxoaYIZv3o0OBp3veBpBpm4rTp
GftEsL02tqt9nxoooIN8xLELq28MP43KerVqsnCtnsY5/MWdavAOYX1AQuGHBsTbpaqoHCu2n7bD
+GX0v1rl3ZKTM4ceUe4yIHIa2UXomneZtKpdMeA0q6pfQaXjci6j9pCZr9kwtr5XDaBq4fI6GojG
uWwvaIbBBhjfEPsxae7yS0QhuIqID6WDqVrI2mGlneIvy75r2isUQ9Q9o8esVbT3JsogXwuxQ/FE
jjLkr2ghNm6GATsOP24hhFvU6lrYqGpd575EtrqzLVlsdGxL0v4mlaFvJF6H23k4hAA14CXJYpuu
moTR4TXm0nV5/VEUDriAlMFxXNCs8kUhTsDaK5aKX5PnaiJnTkzTS56gQtU8KmXXZHfpGaWCN+gQ
5QoJihLlSr9xG5RTZfRATKLa1Nj1USHHgF0i+5IqdleyUPYZrB7LUMiKmdUq42CWgHTs4UXJr7nZ
vWpeRnnSndYtzJxmcFOtOMPVILQ3IVauWoxLonqYQzoZC1qf4aSND04RfcbN88OIWJ77CfXV6HEc
lhCG3PwascuFZoFUxbPvtG6uAysn+5z29MGxmd+TYPYwJvUONN9woQU6rkohw+dssfimR5fIWhrl
S3K32H0yPAF6frAMI8MbPjPv98QzHU/9pEIL9pjphrt46PODgaqIFtakB70GwSWfgQo3DWQfZ4TG
OlXNG6h148a2q8vAMnxCTlDBk3MCfcB7bOoViFiY61d+Tnp9/yyfSpyIEbSzGdPFH4+3HZ5fDVEY
q06VcKIiscVYTbHvX75/4FBS67zM7Li1hWuwZ0C/mdoBTxs0kGttWZlONTsgAAjHY7c+pt4fm7v4
NS7x0VQwK8GIaYcIjBSIBbDC7x/kvz6z4SCTYDqrzRS5n6zR/ipyC+yMPdF0ytvRO8aRdmHmw5fO
2FwyQP8bmQExNZgTNGRKQk+rn+Hj1dA7Wi1fE1vwsc8psfWlg+um17IQErn+zKkY/ImxIBurCXe1
eQsNjOBF/dqWKQ4L6BNwc4Z7dwSMyvnHqUQW1MAsKg9qUhaT+D237N+67Zz4k4ayDXq50kg1NLJy
DGJ4jruc4SELJ9Bax9ZepVSXRcRrHi/9Mck2k8n+MU2j2x7//l6QWsGPvaUpgyBkhft4hpdvNkxp
MwJYTG/FMDy1jfUyI5LDXZn+6JfV0ygabqC1xxhbVP9NTHAvXeotLVEa6cpRx1Ys8YNrDJfWxM2L
aiYzoPqOotxP8M1vLBzxl3WlHOfZYueOKGvJkztr0ShpiECukRmnwQq3CgQpzz1Pdd9d3BaE5dKX
t+2SLNc6yqs9m9S0TyxunjBNtAfZGwdhjoDa48Y8tvokz3mxvM5YUx6ZXtw4ZhdfXLfRDqqGNzzN
oXdr95tStupezxzvoCgtQGAZziMSDoXqxxhwXWfFuZXFbSvBUeRRTnZcMReHLJs9Vuxu2jt4vDdz
zS0aN9FJTwzE1lWKyMUVrNArlbSNkz2S/+pOp1WGcbDaYulvL6CmUS6OXwokyDvGG5gbyvLRbppb
Il6zSwWCs20c+2askzhwTZ5yGaHqZ98c93ZzV+qt48eha8BIfshyt/FHzNdfhpbcmRpVdlUHnTvR
dLMTZ1fDdN5pJsYF7pZv0GDzQ5GDJyJhRts6gP8OlfMpdTqW93FabvhdeYapSk3sAzBT1WOeHnNo
ZmcZV98VxqZbgV76sAwuCNuZ3dWU07M3OJ8X04Sto4zizJ8e7+vCHPxpik4gq08UqtlekVHGCUXY
55Ut53C4RUcX3YzznblYDnfjiCI5h1Dq1TaA59YIt0wEMUxJNT/UlPdd1Ddw/asvZlXo2wQg2cFx
Mu0C8/DRm7PAgy4QuGBTt12XFxfAoNY2AvnbTV70RdXhCxyO5AQQ7GEehboguPhk5NI4GxNhsTY9
ulO9aJ/0Oa4Q2FhHjtt4aRrQt++HT7NqomM32Dd0iqK7vo3iTVGCEM2sCFkn/cMb1KX6TS5glLU6
Dh7msV7QtvpCiP364Pu/ARQ43LiwNaneBGSBWOjx44hvMEiYAdOwogTAXU9lUhbd/YAB8shWiPlr
WoOy+0rISxVOll/A8th4hQD6NExMAqx+pDtSRnvHfTJqTZ3Apl+tBQxmRXTJKrzuDuNoP3mh5R0a
VQBZqohJpC26r0dUpqQp0UxJcfJ05qiTjMvxOQ9hKEiIIFzHD/FifNWnr+kqxrNyeB/CyvDk6APv
QVxxGwC/1XBR7yyie4ma81FeG75SgFy4G3m2LHJ4KKM0pLJzk8OY2tm2qOJXjJhsqvPORGTIOB+X
SiJBD6Lq6tUt3gwMghOmTBKQ4++WHRv+omnzKU2ADMS2d8ACYZ4QQNlHPfpc46k5vX/gPnqAVfRd
aC4rqUumganTallcevT9SM/+/TPSzenh16nZ+iV9g03aRdVZ59C/8ywCXCfHnqnLJa9K7tLSjJdq
XNWxW6oxgN9gfwaI9+SdNNROG9lXGoYzvGHjAMAymojuGMqUAwb9E9e62CX3hs7SjLlmCrzYOBZW
7KC9zMk5VBxCzNl+nEeoExGkhxR7Puur8TQiC94PRn0/KjSgE8u1P8npNiFS4ZCgOQxxACkLPSnR
qSXHSdav1gKxpvXpKbZaajyLbPW4fysaMR0d0Z61BdOqTam+swt5zEC8Ef1X/ZAq04ih8g504aAd
9GI+ZO4+qTnyzbY17oFu5iTeeJ/qxUnuEyfcuDJ660Vjn4BJAQeUWuoPHasjR7KNnqvoxrAhkcOU
qLepllJlrXS/ogqtA6fYKAes0LByAiIN51PcTIJjVX5Doynz9Q57ok4rYqNn3mdr0MwzwKXHSelr
BwQMf2T7Htmk7BpdxJzMu8WENW7Q8T4PnCWPaUJj3QDO7CAoZWiGOBMgVT/JZrO0OrkOKIJx9+tg
P7IGUQttsNmcTxw7N2JOlzvLOGrj1O7p8u8jWzzUjLS2cukbX+sRlqDlJz/L8/tUF7RBbEJbNOYY
shY7OAhHfUUlG85CY1OzviWGqe+1XN10QhXHHHY+w9twH9f5npECuQhFbfvm9J3WnMZpjZaeTRlK
f9HB3EKjsnnVaRIVJLSRirC2fCbY1XH94mRmfI2n+yWexWHJ9Dsjqrs9yhkUl6V7TQphHSszDne9
BhKgGqGdg2SAyZb6takin2bIgPWs2GEyr86D3fO3uSggHfLDy9p+a0TRB46XwQ3wPA4+6ZYg9C82
G0MQEWTmYtYJZfit8AA3N4Y3wjEYok2RLRKrajkgbCQNfnJ208y5mh/GMCUzG5S8FaECYRgY9Wqt
wzrsjYcq9lCs2w+RGPJdZ4avytbeZGTl/oBVfEPh95yg59loHsW1yBmlNQ7noCR2TnpTi4AFAudw
8aibbuRHdvhtLOxllw4urldFl2Bs0TVkLPt7VTKn6QrnkOsWWZDWZ6KLvnnKGre1NaMRtQlBm2cg
5JWXsCpwWo0T/BKEVQHsDXed1oBPLafcJ8+a4QQsOWdOP3exxcQjUw+p6r8vU8el+GNMqBZQwQI/
HetzWNaA2VDTpjRFkt5f9K+LSmjhJ03Dj4dDVbtkq3hD4q8sOScqsjMHeHsav3v12uJgIr0bRbZN
VVPstSqiTE9wSep7JsLseADPg8aYLwYtigAZ2Sc5lRjV2vyztFW9S6isYLlQNCNwhg1U2ERb5Pb9
ogn4jwMKdRiUpyopfZjele+ZloIC0Y67OUTqaiM1Zi78Q6YYW5Rqct+ehdzTnKblYZwbkHR7hq+s
8XPzikSM28NtX/UQi+XUwWrrUmLrSTcPMoMm0Mh53HMowBfCJY66GzTj8kkrqntA/nuP3HsyiEb9
hMOn8WsxT3fYU9K1kKT5pdgeVicHXW0GcZNCAmaQrscR/jxWeNg4hM2U3ifLS6lJiXHZoqwB3DVC
K9DsRpxkoriCmuWbA3brU5rEEv/xcNsPXnRvtmSakPj+lG9dBqsKsNJlzFkTQq1O96bGPHnUKeIL
MQ9nEDh704mqoC+OCC3rS9vsS09+Kl33BQMv6LHZOTRZ59zWIDnAucTBkqgU/isHi8Lk+GS0OTkb
w5nkzumxYGS4ycvuaYm08ByL0r2IPqa+ErvR8kJADMLb1w6FEpr1lJaTxTkYKl9f1CbXYuNXrc04
fwbDztyA6683CGodJ78VGSzI+qQNInqUS/LWaxatnGopb4oKbFPvjvvZtBofd933chlWxnbbHizN
fUGyZW6i2tI/m9ESbrvE2phl1h5qiD49YnkG7tNdScF1Ip/nLIT3pVqHHaEZPVtT9QUgAZlyzhgd
qEq/mxV/TTXgCgKCzchoWSAlpU4JXrnD+WUbd3pU6/vSKfBJ15QrpFEHxuDnsLqDkpxElAtiC2wL
Sz6tpm2I5ZtRMFOid/KBjMrXyum/i0bP9l1o3MjKdi9WMhwy1CRHaGn1tsK7n8eVtTcNEMSWZIdm
huTu2hhkfh+TSlby7UDQXOi1PfrwUXdbela9sUcX8yvzaCB0aXPvshbvLTeHA2I3pBO0OL7LEnMG
fotrkWuYtYjv8xXdy0TWTLgmcY+/aW9bnEQLEmLpxO9kwuoGobAATl9QbYnG9COv6Sh6jX2feA+9
kvopjGARRJNr+whTt21T3JRyjHBNZFi+msgnyrfYVGXPWJJ5uBFjYvciNt0wnh0wwua3cOCdixFH
5OYE8GzKjjor55bcJWNHQzeTXX5cBq52jOIkotCFpIamI7hr0/YQNlp8snwgisBH2ZmmJv5cY5fq
VjsK9rlwCwqVTX8hS6txhpmtxraOZMQYgYkBDGcs8ihvseuzF6fnzOnIO1NflVOU+2GdDQoMUOCD
0h+Y/ptNPVq/TjLTD727nEQONXxqojWSct43UZNfVCZQKU7CAWYcR0dNy7THsNm7mYQxRZwf7eji
liAltS3fHA0Y+VSLSwXLfYdEBUYB5PDMluahroKSd+lWKylVLcXmjXpmu8YhatjxmJ6B8Y5Hz5+Z
rHUtzqjYrrlCCQHa0QYlc0/r0FcYaM0ajtetHR6syu2PKRGQjsaxKDIZiWvolAD3rp0cJ06CpODw
GTnCB0XinVwaxneIqJ50VGmbKjGv+Sg06F9UcKnZhHgyDN/+ak4FWVXUKhfBfB3ExDdO2S67q6cH
oZI/GpzRmG+QDBrJoUjgy6k4WbcNzP21N57YQK9D3u1BJKS3ssWVpxntxVRKESwTIaHt68tgq5uh
CbvAquazGKr82iwG58/FcOgc4CPr0JKTvTHB6R1wMTsRwPpFn8nfHJpPzsyt4mr5p1rv6yAOR/rl
ensmvNtcrcDs9oNcrj2vHHqa7oT1R23rdsD177nLLlxjTDC/H9HFHCKT5CqvMTnhasaWhoRi9MDZ
NVUg+B1BTpgXIbtaVfMbUrUv+qzgwmN0BVzpzHej1Ck6MWL5bt9cUC10fgl1RbPL1rc4hW1h0iBs
cLpy67WiuKramPfDbNdQuZ1p16UdR1DLDU/Z8DndAuUxb50Ka+4U6m3gTChI4sHZ9D3UV1PQdp8n
Jjn1wMzELYaHCKngY+GZ5wzkD9VQGp5CbLiENvqkKX1JePmgdsAsqhe1SyPvPE7eJ7mkvxp9fKAu
7Nl60z9/eH9s+Pg/3h/Tcr1hR7AmSN+QZUXNMLrtqhNhJ9UJwhLo3vdP3x98/9A4ELCxm4zbXpUr
jy88ktCtTjBd1WkFUefsGHz9x4POSiZt2LvAWa6fvv/LNuQ6iwmd2RWOw/l7ZLXYhJmamd7z3UW5
nEMywPeZDuyIfh3PKX5/Ou+f6kVZHPEesIGAS/zjQzPMK9PzXw86M3VoYqff4TA2p4Y/77RI/UGN
cxMIWQGQMtuV0dggiP/nP9BXhmpn1u62XZGl78/WiBYQpu+fvn+I1z/W6YcLwWgpZb1N7JA58WF9
2Udu/xxA+8FZSElkrPrYZODH5fqVl6Hds21aoetX7w+NrlUFbSQeRZGSLCMj8D1ZhhGTDitQSDjC
+8qak8NA2AKt/OjFXuTr+7dn65tUC6iIRvnUCovuCalcW81D8vCusvu/8uhcX4burfnP9XsYDBIf
HcXdu1Xkj6/2b9XqbGn/8h/tHv/76R8/KvWPm8fg6ed/+eGn40T5/Rmu1pkPX3CAxkZz37/RrHlr
IXT807Sy/sv/0//5u+vmaa4x47y8goQEo9MpCGYfDDmGWH0m/+PPv+GDjedxddb8Y/uiQNuUL/+b
b/3dy+O4v0h+FK1m1NsSo8a/rDyu9YslHdcWloNBwnQNxLQlDgL8Opb8BVGyIWEXrBYb/tW/rDyW
+Ysu0LOu0kfE4BaOj38+x9+9Kn9l5TGtn0TQUpDjrUudKFt8JJZh/SwTZgiaEbiQQOquSHwzwsG5
JE3/VNDZR4n3RUFHfRha5vVqGoZdjAfnks7nYQHM10uyIm9pR1aBcMOCBvl96Gjhzlu8ZV9pxsmq
omkniJpBNX2dVa3+F3dnttw4kmbpJ0IZ9uVySIA7RYradQOTQhIc+w4H8PTzQVnWWVXWY219Ozey
iEgpgkkCDvfzn/Od3aB6f5LFyabMaeLbC0DCMBNADHGLAGKPpOHu3DxLHryUsXQD2XYKYUrko8FG
bgbuhScqsKbU2HZqRBdJ5MImbeDtmU1VMsMe5kBlOgJhskh2epkxLh898E4RrZmWvsjPq1SnvVHj
ha74LDim0AK6L8P4gNw5+o0qGXM09CgXIMVTsu6bsIvCVSTtu9bE1ddW2YOjLWWTg2GzN6cgTRlK
v4616qgCgDJq6e7zeLK2uhifPAFyrMiS5qRY235042M16jZAOdm+KQb6asuMJ0oSb6NksXkHUg1r
KtfLwZbFV5PSX0lpJX5gLEnblswVnpixXGnsQAIzbl8X6sQ0KOK5y0jTcxBBKauNrVdT+8FVdYTW
pdF1Z3w2bZyuEcEx40V7J9asR6/GVVHG9Z4WKZO9jMjBB4S7no33QTMH4CABW/vpAyzcKeck6Fne
0VCWQopQ4tZPCsqwAWjY6oI3ZaA/ODEGufwWdjHZaqU1L3LCM0s7MqEEEZrrEFYzLGnlCBEsO4i0
i++SwRsD1aueBtAdG+rK6EPnMHXKKjpnBIQXEKA4lxqqB0JJDpc6l2bJvcyl9lJUc31SG+eZUQ/0
Syvl0Baqzo38OAlgpYQMRSyDSa1kq4+AO8kackyHNTQOreeQDQASgbFHxLiZUww3jJ04uVER1Hlx
VUM7PBo2xeWjTqJyEva8OJ4qBszWfeMY6Y03FBOJvWM6LB8rxcOC7BHRVTKBLD4ktk8k012xosu1
kuLMjpovjf/dlY4IdMXMgpHUeKswanxMayM5ZfRk3yuLMRlnFxAYfbBfgJugcE7WrqjUwi+d7OLY
GWPksULwj6hccevpnAtHubbDox2p1VGM+Y1+sCDuuwfT0+fDRP+cKyJxrDDAeW1oHGI2pruaI+B9
WHEI0/Nory11jDgvTvHIMdvokHwQavcJ5umgI9m15uHbwBLq22OnzPd1OaS7XwrU/EWT33zAt9Ry
AeUP9tjd6Vk83UNr/sKelNPtoqp8rgVpDzqZNjCGQjhVdsxek4B0zTyDJOPoK1Uhd+CDtaMesvN8
dybvsY6bmtZqst+1teWDEpJD1pS4Jx50Mihp7mMm29I716RP2I/XiuV5pykriPyxOXCN/jLqY3Yp
tsztHPtY/jKGDVpa4khVAzPRD72Gud1TcNt5opIbqywPIcOibToktPbBgrnIeVwDGaabpBCPjf5c
NPY6dxnFFaoW30WRgzvZ09cjHsRrWNqPLEHOVcr+R7QGsmERQsgkfRvY+WRTOoqwNVQIRlToMM4l
+5zUDVCFtCwQg+u7MYodjhqc0zNXQQmLM5ABWCrOptvf8qrGrx7DVXXlVKxl1BuBktTGskmntcfQ
3zXHNOlhh7qmiv6rtcGOkRjbKlGW7hIDHiNbv2+nJ28zyhTivErBAizL/ErreuoeZaM8ZUmob2Ij
7eBHlzEBfIaHJbyzFYPM6ywIr8PkHgJhuD94Vp8bQ5BS0IhuM3cwt+ULvUDx3eQuIngdhrzu8cJb
u4bzm9/q4puZUf/EQZhBBBonFeE7lerUgBMXhXp02bhy3UXJsG80bEtKqKeY/9TRHwbM3/T8+cJd
PN7TdwhkdMtwa4RNguW/a+uXxKLiJGaQ7Kt8j1cUr2DB6pWLtoJsOD4V9En6v+ib1gpPQmt1zuXF
nxn9oS/JsimF/JNrUb7W027fNwngl0mQFciywNCAG+QZAGNVN1a9gSwbE6cItY45RzRtdM6dASPW
52qirbg0kGCgtXDgNnTYWtm4Gz2xr11IlKapjFccTPgR5j0wcvXQOyWPh5mFA1NLEzC+ylnmR5Nh
fT6x638x4+hpatFArQrn6+S1nOzlJxNTaIWGO4LlaHNOPvUb4sqnK7Lwvmn2No02t3bqV6Dm713V
jK+ED7EvdwPOBjux/IkR3ro1afcVqDCYDgC15Ebk97MSFKl5Zm6BYRXTxkZLI0o3DG2N2Yf+Ug0/
CnmjNpizHIqUenY5ml06h8KOqCrUnVsknzNsPua9FqZpM8A+4FGihZbkIB9EBPDvclSKNdI8uBtm
1wyhdP3gFNR0EBi2OC9T5mnPdRA6zA7IR2JcMJoXo7PFTu9iyh4K9MVEFh8T/Iqx85I9wXjwaOyP
fd2CSiK4wLBFscA6rbcvqyuhD1wSnJ3zsQ5mEc27dja/JkZO5zkRkArIECha9zPlLr7fdqeW+avm
yOqGFP1S1vMfNFuU7o5rBtKxzwGivSA0QGNgRLClGUI5aH3z5tppvSNLQ9a/koMfWtAtnNaxQWrP
+YOmd/t0oYrErN+b2gr1K+1R7DSYwHI0CBKUhdcleUJzJAkkPQ0I4akbsxhDzC1R98JQ+8GNx/u2
AKMz6HRuWLXO2AlYiAudi2VpVfGWvADS+xLmAEgzTds7GpsabKFdBMGTdti0tks/JQ7xAFig9F2q
6/xaZc1TawOrDE7Y19Ge3vWp6+60uDB9LznZkW5+DKSBfOlICFU2QaEaq6oQUoXK0zkfOHBfQ0aj
UEWZW2CneSx6sHUl05mTaGbzcXAaLL8q94sWDRuG6NGNXA9oIUHJOwXoWtDFCgV8zphC+xtvJmTd
szE0ha/PSrWzox3SofiuFbwDKNHJQ0q+Zcv0QNuHvWFdEsn7gfXHxiSpg0Osxb5KpfkDvoKlMTtJ
ffoWrnpyhIOSNgqKi1RtM9dVtMX7OqG0aeG2mTRssshZGPY6Bm23NG9gNIvq4E1e8+h1XMSWZwx/
xtIm+lLfYhdFoOZov6+mEABY+cBbxTSojat9D39hQx1IfjKYYR3dOvmII8cmzOL2fCgWuQcNYWOM
xSMqzrLPGvJ5o2cQjh3KWihBqJ949m7sJsJiWeOb61Xr1lftVZf7sGzcdzc0wRtps/cwO60RiEWL
jdmuslZ38zqbsTnG4bfOw39Nl6jiV4Ux+8py4aQ4FYIU8R8sUe5w2xk/SSstX3SmvcsL8EF4G+f2
xZRW82X03lsITPwVCqS7HqaKBxyFGgxoJJYF7NdR+Ty6CVCnCIuhqlhx0OZJ6Y/WLN7Ca2HEZxx8
43dUlQjSgl6T1nhQHOsTqlp5owNwP5n9mfWIFcQ1sm1mQt2WbnzRuCxp8ZLd1pavlsT0yOQhWpdr
StUwRTXfAGtRktrYvriDeZxFrtDd/WOEvTiiaTFhUxfsILOPYGyX+msnZcSj4DLJdNlRzhbGV9v0
8yhWnt3ePLCPw2zrVuqlDBWx12T6VQESJxegTTvG5S81+YC6AkDlAcOCgdqcw5qXn5C83FkNg97Y
fA5dt1uDkvmROWBf9j2d7/RqfzBiEqIcE76MYoSIq/fHoh1AN1UoUroeP/92XnL0wMZXDrlvLT/z
+4N4DHryYjkePLQ5RNzwoZJIc3MJdJgzFshnbHICM1jprM1h/HIt5kKUlFHuVlNxJN3w2VYVDIYA
iw59FJGbXr6wPu+FWt0rmA/9MpsZ88Z7UBQkAujeK7Vh2LIBO496T3q1wqz629Dy+0V68XjAp/Sm
lTXk1BjYJMFkBrae6aynJhhsBtxpZMOwGnQ4htGM6X+KAOk5VCBwzyOvhDIBnFyhiEJqeaG9kGlq
V98prRNvNYZOa0Hd3jrW6XWVbX+MnL4FegNuqLcWz6PKhF53s+kg2VsGRk4jjKnan4Tb4N/0ibP2
QMyshrB7hEZBtMONOdPNEeFsLBX55Axw9MR9bTn2xop6d8/2BFbhjcFCAALtN3fVfQmmOZwfkktu
YXfHAIv1TSN2NGbRPlQs8zQOdEHBPU8729tHlSnOSx0s8M9kN1tucnEdFe49VYVRnjgr13W88zBn
z4wwaiqIzfiWygyR1l5TkscGWaTJTcudbWXV3/TPqw/KUoYkE9ovyYBB1AsTwlrz8KbIhZc/F+om
jdzXQo9ratWZSnrWqpfckojugk43yMjS6B7mhNGlErlvCZicqRkEturstc+cN5Mq4K7STo4Un8Ii
pJHm5ovSnJHwYfF4HETrBfKX8NAaQjqjOvCQqbeZiZ6oMkNFrxXSYHZ4cJeVTah4SdRhz8HkmBYJ
2vtdBp1x8XEusSzTUinT4VTciAE/6Mi8tlf0bTuhloYL/DWfLba7nAFXDVboXc9MJBNkObFAXEx7
dA6ENBjSmAejrz8GxufrPrZuSisT/lkwlThGU8KQz6lkdIaTmHv3WvTpS2hU9sHrclKV6h0Uj95n
Y//7F5XzSMthle7qEKtLW/HgqAyNsDbdEc78oke5jhrJfSwal2Ph0IVrMmPkypbLr09zySkI+UB4
2TH0PH0fUrZQ5vkEzc7YZXVmHxpJ4pjurssgKcWyoMlS9VfDFKwB8+n8P7Wgxykc0Ac/9lxAq1P/
wMJzH/cGe5ycTWQe6rE/NBxHAkPO4Urml5hIyjHCBEEdwZhoewa7yqFnyHFsrCjcK1hKew69DezA
dd73CofABoT75G7iFJF6ysffaZd5yBWt59TjPnKysg6mUVuHhM3bwRO9sbX4+ypURkhrAKdU6Iar
aVnTvF4+mHP+xijnovdxt+6lhLyksI9iL/Oo1SUuRhDFGwZxCwE/YvJM8wPGGNKxwtqquvUkx9Dw
vUG5FSHie3/TXC0N0k6mkIig5+FgVSm1RwOl+pvH67NqT4SBbHGOnOwrdzMNAFphgtzYKip7ZT1d
KgUygLqOyYwyBQdhDhWhVDV8wnsq/F6bvmXx1tZj/qDr3/bsPedjDCg5dQGHYx5Je/DkxuTq20xc
8onqLx0EmD8q5b7PWj8UowaSqftkorLDsg6WSne2ne5ek0h778kXFj2FWr361qEBHkoXH880O6uu
75NdKSmrxgUvEiamhvbhoUgw9Om2jKSsIEo52zRTPdJc+Y1Z3Tvf9ZPnvesoZW67rnvsExJlLHKj
o93iYgBUOKxqvduU1qSuxEQmL6KIsU8NeelGIdaQDiHdhy5uyTw56Wz118S0IiKXPat2Wx1KkwAj
H8ZEJ9RkaV+UcgoktOUMgDLCdWlTeBc5qzhxh6A0tPoi+a7EKp/UqksCBnHo0RZ8yrG01hLD75pI
j0OnSiQuTsvs0DVk6tPN2/thuiRoIHetlXgCvMkJuOay3jXZGFRzdoWQTWal/K4569JBEpGPw/Wq
ZOOlehJOt5VYrnLRPHuKCbNMZNfWy9qgjd91QbhPtchn5Av0I3fo9mZBK5FCZv2O+3qDCe6Qj/l3
1XE5MJkGClLTIdfIs1gCXjlNMKNOEQKjg5VZFR8qg6C6th9qMBb4RnG/h4a60k1w0pbZf0zFuBsM
nnKe0d7pPEtW+C7xF1uB0uENdSyeCyV7FqqjSs4fsfnlJuIL3ZCZ5cMY0ZiaGgYfUPOa2ukbmfDv
tqNHk09OA4hj0jlthdY9jZjIrEP2UZKFGcYOBtuYr5jA+6lQ9gsiPlKLL7ep8YgyNcw667D07qiJ
KAKTnfIqV0HmDZ26N7uwOnGoOqqJcq3KkL6F9hI1yWM8VA+uqHBNdd4mYX/D5ujGPdJF1T3u42+b
HiW2lfYLULK70ubNQaJokuqGwESPnPIZQ9xcUeW1qShuUt1eZQvAVYODKlQDBr/5hkVNATtrXJvO
phRoZMWF1Myu9WX2mj+zNL+TuX3KTZum3ZHRo3wm14VvefwTw1n2tWY6K7HxSVHFwywhIyfx16Bq
N2eWvuoRUU+LtyGDFpmU6EeUGPh9n32At1ApRhi/IKOvQsaAg8vnwEHlDl8fj6He2Hsxri8r0p4M
29pPVbqPMOV4bb5qqu6trK1H8GxbWQLaYTHPSjA/0OYMOAqzULY5nXjCKVFdrZ2g8sDgAyUzk1Ya
Zl0qjl3hERylUIMYHyO+brHMMJZPwvYGFGirkolfwaOpqUhmsOpWn8jAV0F6+6skeK40zdloJA9W
NS1XM1k8MhEwtbv6s9PNY2gtTH4LWWUsnkcrKjlIkVJI2Zd1wOyg739P5r5QKP6ysuV041KuaW5H
zf0i7/JmDpg/Mb8sQ343sKviUs/VUTGumRngRXqGUw8rs7suHMGFFF0Tsqu7Vb1Y/KI0hAoJLjLC
39oZ6Lj6Ep5pYyNgSk481MzA4DUtnEnIXithKQ80jKvkLMzn1HhKU/fgWegfJT8+o0F3haIhho4/
lYmNvQIt2CjmRMZifhMMQfmnjBm3Ku0kKWqLJwWkI+Ous5yJ29Pb924f6B1JekMU6rkuvyd0MLuo
gtgQBu5CV9nZ/a2ec7CidIigcawthnKBKZdPpL/Rm4p9wx3CfeeJc5i2glN5tslmAvYLEjgnEsXN
pvKexBV2WpZezdJswrdy2wyqsdfE0ND2OgKRFe8FOIQmFkeG8zlw1MWwl8u1OzESRTw9ZowmBMjw
etgOakj/axj5JIvirdIgS5kVd51ChbmuQr2ZqXslmsgZs1kov3T+OfDhy+mkcFvpGUbnOK/RZDWL
TpvK3JukPldj3rPxzOHLFsmHLSK5H9UaRyxET4VLf0VAjvIZB/KjHlv2aUzJFburWYcJaVg5Ar/D
7NJlDwSguB+sp0jjXZZ3tqV9FNmfmoaLJ9zw+6Jpe+i8anJsJ40IkWPJfVJGBUQqNWO5bjZazzg+
jHX2GBq6pGEGomCnVQwJ1UB6fJupOFoyl90+qhE/CSVxUo8UDOiCXJ9V7Zqh6e+sy9z/USuDjp25
dHnKTWwbBTYQqA2+HIbHieTKiqL4uTLoK3CQJFTHE4FICAkU3jLYkas0I8sYV+m45blo7vQRDrXZ
pa0P047AP3U/EypcE0WPlUdjoUjil7QDoEp/yWVg0fI07AOx7dFfbD5qgkiE7or4bDfYmOIogz87
WLeqTYBkC0IWfTp8NiJ67GwCy2Ybse5E6KqlTh66bR/crHNZDTz60/wMKw+HyX03FdHaRQFagZik
CRShftPM3J2QuIpVa6rsRQwBToqUhgVMZDVFNVdKqJ4aDwpp1OnYkQr2KK77UyQQZOjQ29kzWbih
BnJbY9WOk5cGLPnVJEarEVnOSG4FPY7rQF18n0O5jj31mQ1us3YqJz3oaCLsQLI/2I8p3dKfotSp
96nHIczycuOiRvN7a+U217VR3g2i2eRZ/ZSHRJ8NKwRIOmUc8mTlK3n4UfUzpkFNJ7tgEJ+qpmwL
Sk1fpQPn7Xp4Ru3vfdl/k5w/jEb+JbvBb+kDWM2K/WbaxWWOIiq3AU8MBhzmYX6FwhqDOS0eRocX
pd67TsnKg6pPdoX98LvuyAe3QMLwNKkGlYWgEKXcA4QdNpwq6oyupgoLj9ljnmwigpbNpILijzeJ
WZBcAtSgOT03PokZs8OrN2GTah5CJJ2Y2frKSTjAQVA/5DK8V0IHQER4YVuA9D97ATImJQOJ4Tvc
416rS86aCcOwFEGBOcRtooYRRyxaOpb+D8E340H6oczPmhqaFELd1yrGfkZc3ag71sCOEGrZ5lNy
V+XNeyM7rtjsjd66rU0MG9fSGv2X6E41IYY5MasysPrlbGDMAduZc5e/2COTQ1Ld7LnUGpz6wDEl
55SC3GVgrujv9VG+MF0MSJj7Dagaxet/Zt4SGr++6WtpfIx8Lzj7d/ST+7HxYYRtoKf5F4avMfLu
y8ke15perenlOOkkgM0m7IJ8sO8by+/mNl17EW1PdnSu4/a9ddKARotndnnmJu7du350zoqd+BHW
S3IwWvY49N1rZYWH5e9qrPRclOaRHeu2M15rj+ycXEZO40Hj2RqbkoqeAsrApXaKV0/Ht6PaN6+H
jh9uyQm+6rpz4pOE9Ai4vNhaCSZby2GfwupjBFOhbXWWSMgGvQ9NLchYpBrq5NEQZuq1Z4461XQ2
KpZKDG4P7jQ/xm1BCRoZfQMzjzOcctxohiyfMvORd83nLt3HahP0zEOa0btYsr8snxcm0j2U+gv/
5J2arom43Ydd+y4rVK05GYaV3XPWHiV+dhKcSrgLpdzh+iBxn8HGafCIrky09cpo4GxMNUWB/Qtp
e97ulieATq24u1I6C8/gfKUbGg8/qZuqeEsso12VuAxb757ii7t6ErgXJ2qEsm3Btngla+s57uFf
LPbAHtpL0xsEGGmCKCAae/I+SVCqFMdjWCMazC5Z8jwq4xdTRVwu1A1WgGyMPgX4Bp+mIuI5ds3R
zJgbtIrpi5QMRjWYl1qPNkkvvspscVzVADLG+BntGQOvRpUAoSpyydik7LvQfEfYOmbToPvFiGg9
JDvVi7aF1EkXzWz0acwo0KGukT0GHdeIok3n2NS2cSL2fSJAX7PxpgFq7qZt2la7MFRooMSCbDN1
qYpDWI1MlfCcueGSFu8fQkTgTuFM65EtM0vmNp560ss4wDPysFz4nZJ8lBmqB8+0crgj170ejJp+
bec1S8WxUbw70t8B0JAnBu2vMi39xBqPnLBZrmr1RZOutVKnn8IgGTvm7f3ELb+iU5MPZ5AK0I7i
yNbjBL5kj9dxm7e45szwUUd9qNi/lLl+N8bxXZFUH4yv39rR3ZHNZjZOP44j/xRk5wvGnqZCtwIb
F3gYB7dTPomVfPW5+TTp7lMr0N0RI76Kzn6cUjtQFH1vd/Uzc8x3QidWH76rVkiLLg1stXgqinST
Wuk9M+c99Rdg0hm04q/wCtCWA6bx+tEWvc+QahN7MK/V+jjbxkNBZ1Ns9X+QYXZzh386/WgUPFdZ
+5Zz1ytFdepF8qpX8k12ikMxikFRgLOj6u06L8CTktl3pDebOuUBtBCLcw/vF1Bpp927dvSkG9q1
5DOBwEpCfOGC0jzYYkXLn1QmaTbPz1rLr8n4yHzpO5xcqFv6XZul7xmZ4shJdpmITjFdOC4of2As
59kwj41RfcdU1jfpcLSU/tXgprLxdZHZyUn2rrpUvc/a+K3I9UPWEP5POOD2LCbcYC+WYp2sOPZV
xMbKoQAgru4ESUBjYJiidvKCJfEi9eZAGdidkmvIzzwv3ejQhump1+Qj4tJDwzNlNTMRKaE3RiRw
u5JLm9XT0tQVZZiHMNevPciv8IZrF1zVOsqRImlHOgKi5PTVNEF2UGfnQslIzQKO+cUrJrFeLhbS
UtcwusKK2ojKJc2HfsU6oyCVQPZahwWiFeXOIb573BPVpmyaYhVdCFDsvK541Ew3GEhdOaVlkJat
4VlXF7hoQe88GIncA+HBnIDCH+mv1lQY8B2QgJzpwbEXNUYSiraayzyY52TSrx5VzMYodhHcKJFT
uccUFYbiXZ6273kf38r80RPA96HJv0zue+hNe0JKf0qlYpKi6Xddm97CtTuPT1KrP2S/GZr2JNv2
VZjTm9NrASyHZ+FyyxUUsplt92fS47OJCs5YZFupJVNM7HroVOV+7KB4K9EuxYbIaIzJBr4YvG9H
CWIvzhlGp+U5ETORfvZIrBgBaV8OZrRkOqNNmk0h5t1rBWZ5hcCH+aABdfQHR3tiunX2aC7FHXDg
jLOLzezZHLjtJQWX0puPKvIDmeQdFG8uP4Qny7yy5/2e+O+hBqzPmzajdgH28lhmDSir+3GOX1rZ
PNiWRTUDW3W1Ry4Xa0CTnOuqjULZOfKiF9ia+bP8u+lk36uGdxS1OAsNXbihr2S1/IO5qT04uRX7
sfBOY9TfPFEcOHbsQhE/6bm+6Yby2Vk32ny2NNgu4eKUbsWwzSyX6jvmz8s3jXn90pMs4or/1luB
tTa3H0u9uu/FxhFrQ0L5L6CwN8QPZj/NvU9SETW7WuumzoC/PM+nHq9YhWWCMjzCkbHnZ2Put4nV
Eltuty1JfdtEFFEaRG42O4RNdQTmNlXOErvuUi/iy1HuGmcg32cjE5r7ULaXSSGDGhl7XIzbBPa0
+Tr0iNjT4zDH/hhPO9ftL2b8Fi1Spiy/E+l+orbuyZhhm1gwvc5n7T0xotlFYfYdmu45FFjd8ejv
XbX9gPl2C3P6b+j8dgsUnN6gxIhRjtJm0A9ZIqs83SLhrfvJeaeoW/Xp4LpkWXmg9IO3MiVCNvPU
osbEUXyHsSpspBzrArYBJlDFmkgke9tcf1uWzKgdX236ocDiYy9V2ovtdsbaS9QahvMOprwf4po4
WxMGYPYTB9oYfz2N/ysL6P+X/k5NVeHs/r/tnf8n+/j8yP/N1/nXj/zT1uma/1gw6qrtuTqEUQ7R
f/s63X+YjqYDmHYXiqe2MHL/9nWqqmPh91QN04ZgCbP1n4h2Q/2HDlAdtDpOUXzmnva/8XVq/4EY
xTxjUyDAy8CUoqs8FP8d/ppolW62hqnsuhyhD5oOGdLZo/BeljtQnlpeFbu2jqAjtaQkR3KUJKkQ
Rf/lPftv0Oj/7ctYOJ0er0bFtvAfL4ONCIHTJQ9UV4wkp0x3j13Yfzqt+uWBGIlqUg5xW9ETm0KP
wJNEqRkcmN3/8DL+Awa7vBueRt7a1OmFtwEX//u7AXMmab3BCHdqY4KUycwsmDT2QQu9cHD2Upbo
suHVjr3XbGqUpT0QYxOP+rkolG1LTdudjOHM/A8vyzT/HaeM+dZyDA8fr8qjVAMJu3yM/4KuH6l9
rzWnCXcEXwrk277cmkl90UrhnnIHvRn82uiX9IwdmhmGiTMR/RxhhCPCtz0DE6atgWXjJQv76DBU
pXfSOL6dHGebjqELQ6GgAdDLrygS5mn6ry9Z5TS+IKbmV5M7BYVEy+89MV7mmlKMWJlewjqvjmPI
YNsA1EE5Eql+u1S/ldq1D+a9Fd1qZqfIuyS/7I4k+iyVfaQVP17ojqxiv94I6sJhDdEydg41lHtb
pZJ2aNLurObt1zAyNOaRuuZ/m26ghEraktJ4ZfoTRjhj2qTcjF3gRIdw4LzkOhnWFTJzGCJ4Spbx
MKw7O8e4qdTUgn4R3r+aiYR9BlYPByxPDKPOpmOhy8eQBP/G7Xs7aL2jyvQ00fXiBFrJ3nDcRs50
dq7tylMZp8m+EQUpFYz/9NfQU+j4ZZjtXaHtsoSXleY/9BPmewUHyAqV5rtbPpBCjGcZv+SWPUHZ
XGq+I7xW+I4wStQZyVHz4Lmw1eKOGtoBmZmJx3eRK5wKHDuAkfgDR/xaetG1Nox1YqINjUN9nzzA
gvqUDh3v7VDQeFZ6nFhp907bCVIT5Vzj4PltZKH7GhXOg2Y4Rbm5hU1JW20PNEAxF16Sfp1DehoK
OmLYDTxoxECJryX7gS35NhqwuVRi8q1cPrk6ErYy4fxUxgiWwVh/2tiQQueqzc575MzKprJQHhUR
vnhjnPkVfmTMYep9h/nTSbNvzZxMmKoGGks+O+vW4HirykH4hfOmVQ+xlvPkLab4kqifEa6ENckr
x8X4IHKmOeqobo2UwvuSOWtFdqRtPY0jq5Oy0cmyjeMy1AyL8UzKGngdLsirSWrEzxosG+4ktmPD
wRmL6Z8pQiqdEq1bl5Ok85xWxVSbKJPvFWgxkGv9ticEq2URzmO8ORgSK+tchM3JSmXox3VrsQQw
h/My41DiMvIFOxJ4enwBR4Wi/vtLNZH94e8veScsv05ixKXlPyhW/YnqMQe/OZFqBKWJBw4JqkJL
Yi96gAgEFOX3979fur54In1NG9N/fcvvr9Llm39/4u//8Ptnf//291eNNc7bRLF2PQUkh0IfYnBk
o/kCVMEOfv+sp7P28PsrU5+BH03Ziy4KbE9MAgpSLGbZHv/+Rk3CzQGSZC+h5eLw+wWmDCCr319y
ydBJxVtKXE7RivXvD/71h399/f2umPwLe2d03d/fUhb5z7/p97ez3TMxXP3+6L+8kkldCMQT1rCW
A6xJHOqvV/j3a3MjhUTbX//O759Ovy/+9693fl/Y7y/r35fLEgKFkq4CkxrPlZV4371BFqlVuDyV
SPuUKa0ZOt61bWR10Jmj+thRm7kZkvDahupWUuURTNDZmrGRBzEOj7HZYnK+DCHRbdvWTwXyaAFG
9t6p52fT6H8ILR+qrMzXngVtEbIVDU6E+XYGdacr7gt1r7Cwr2A4uXdZ0zA/w4oOwCOwYk5Pg5Pc
Es4ciW1cQuoYd1Pd3evwuLfARt+zzAucnqG73VJ8jQWBPvaosreaa96JYgpPRfGuqe55xMNELg3q
Mes3Hble9d0NVP4UdrPDm0V/st6MUHSWoaeqPQDYjbflQIPeGIrDLLI9R5f5UQcOi3fxT+vgAI5N
PWgKDA25tTS6R0vHGiL3GLYj8F2gWLFReavcSyzUecSDeMKvPiEJOzp2vW7JPkqVKa7wVEKhOQBN
bLNNPLmBE+c6y+98USztu+b+fat7gtWMDpB18Pl+pQ5gLTu2K7+xi8QnYNEHfbc8tLxy3UOjCJYk
iNv2/abGZKx2m9ybHFgw8URbxfgEZ3LhqKIyDAtfhwdcOwrr6szRDotg6BPKsxAovxqZf5vz/Dmo
zRNHkOKmDE690xUPQyqPugh41qXIEGiMiNCV2icEl3/Y7xGARZxhage2TEwZNYHDRzsiNzu4nteG
E2MFt3mOqo1+pEGHxVg9jC13GJInY1vmeksNrAJECI5BQh/loA+MLikgubpqWfxf9s5kyW0l27K/
Uj+ANEfvmLLvyWikUGgCU4secPTN19cCruxJeTPzpdW8JgiCZDAYIOhwP2fvtclwpOOmVPgzKrpT
Vupnuyq/6xLx+hjIrSrvaBs/RR5wAsOlKOaW7Slz0TT1kfnmtF/yLjLOurSzVZSWw0ErtBe9Nat9
Z2V7U48cVogOIWblD+rMBlG7ZbkdJyvHWkY/vFBn3RmuqYRmahXTbdIwFU92vbINjb7GUOFhjul3
C84AA4Nj7dIsi+3DaBuXJB2p4xUHMQnitN347hjhiEKE+aZFWDM+nZ1uGOeyJQgrGEN3UzeJ9iiY
zRw70kBdTq/ED6Zd7BP42fSfcW1PGysAJB6ET2mUfeMrfuxs5wmFCyR6gp6nKtskbv7Bb0ghCovq
1bFvRfdMsMdWDs1z5sOV0irjS9WpAytR5OYKo04kw0+U4alIEgAu8mnYeuoeT0g0yg6oHoL0DAN1
4pXUCzQjBcwWPEQIot2enjvHfAZe8an3ITe7eInOrBt3Whe4azq9zPzgZxHFC1H8oEWs22G7PMOb
zXZO2XLJncyf8K85t4zzUBAgi4Xd23ZK7SX4r6GkSx166puV42PtXZqz2Cso6834iCR66T2Dok8H
nLvF+351THUfiPfhCoVCrx28rR605J7TEm1ORiYf0i0f9SzuH0hsZ+L0Diuf1BCXLG2GJo/1daed
SknoJK3oB1IZDvQon3xwv7bevULQDzg9QothMh3WUvOeXV8yuoShuQ6Ddju4NhdhEtAQS2OVdru3
WBBWLwPc7SY4H2jk6NnKXZPD0i/N6OI42cmFY+p00SEcxovTDMGKCvolB4I/TF17rqZnY6LmIoHa
g6JWn5WZIHux9I/wdqhnW+arO51lBBoi8sOrEOkruG16GeILzXRwqh+gKZ8Sq7rNWs0wLmDeZfQs
4/FiefJ73mdvhTLxqEcH7zy2YPydzAVEFHjpzU1TEnzycchuaemY2ygfWU3Njyz3/fWwnhKHHThY
AQr1WnKROSB//LQ8y6ePs1XtgPGfy/9NYxKzNwSnDRKihn+GxPA4yfLblHvjxQBhg5h1vM1W48bQ
si1SMkxrjkcFfEKQESFX2NBODzZu6WFXLoFYIAmjSCV+uoeuKMcLNCngXlH+DFvzmKnavZqN4VI5
YaaHdnbYuVTmIpVSe5+4pPlCDWgXXyOKYRS0eSeWoBvt1H7GqOpy+DqRbD1KVT00nQ3ph1S1o5/o
jPP7YBZsBlIFra77AlsDxWDipXzwo9okcvCvrTuaV7LykomfRYEsymiyq6eMHwbtfUhnw2dNmegi
YAHppn+JGzLlM1E86ihy9nluQStINqUxtRgDk2grTPVT05x74prDaWoCKqymyUWvMUEH0lLw0/T6
VcDL5FeKIz2Xo4Gw84SYmRRIvb4hKHyyU0Mc3azOLmqEXUMSIr/r1qtw/hAVmBq8M1QihVEU6Ln1
kXi+DpKYjVoZYGSQIRzRBufcWkgSSBFub0nd57dhxpL4ya3GVXzQx/JrVAQn0/KbMyCR5OQN0zMU
+vFmDdI66chg4bP8DIFOAfEmiavjz9D1A4VnFzeo/Vedbh5TcPutzBn3wdkfdNg3BUonafOppNWg
WPuN3c2oxLGDecB1CQiSzO/g1/wjXZQKtnnub6apRALjaZjKx3GT1UV59ugI5UjabzSo+5tn9D96
CVs1E5zoFONShIor+xCTILFxGmYulotOXvh+c5Nm9NULqL1FPox2t4IRmgoFyH76LovhYXtfgTRz
WvQ0d9nQw+1PWuECwVpu1q0+6bjkudectbduyYoOF7ZCJ3FabsWhAyzi9/5yp6UqxMDLzXB5nIX8
r+f/2ztr2F8J7LIVYTfYimbRsQNY5rTcimYj93/cXZ6yyJSXW79/d/m137vLrd8vJa2RsSpF2rm8
8vICjN+21kj0wjjgNUHiwnLr9+Y/3idzC0vMv/u9koEfJVOy8S0Mib9fyjXiEt3N/JeWTVbCVFlu
/fVav/9UBJv81zOt8EzoqHVEg9QIN/7r+X88HlgtCZzLqyTS6X69o2V/eb22bT/TWDS2TJUaAlbm
v5mUNgP1cjPtahLgjQ/pJGYFSXwPNfrtuWmmb46d7Zsi0IkMAZLdQOpGaqzSYxzQXcwTmqO5C1q0
xAW+pQT8CIlViAZ3JktzVrdIPkMnKzYV8JMrYpmKxn1Gnqn006vM6mqnhWiSlt0u0NNrpNFfok4+
7Oi+Whe9Nj/Gwrb2k8lSOkWMsbXS3iawwmkPUV7pRynBrZFtvJpE9eLiQA0tkNJdlV7iMEovKqzC
tQDf2+jhTByvu6OsxD12PVR7E22+y8jbWwXCCHejd3CbqcCpe/rAQny6dLk2XZZbEvzOTiOzGpEo
D9ComS50C081k4djXUa/nhZM+nQxnZFquI5Wmk5LqXgnk/0OhCm/4t5GPTGyJqgTgTUJxpRsIOcJ
fD8wnwx4c35waeaNTu2ijgP7GJelvgp7cIrpzdK0K9L47BSQgnI2gkfKhY1jxAuynOfyMhXDhdF0
uNhB9loatsu4zDOQ8PSXROthlkIlgDcGr1dzVcYyPaXCQKvXNSp1JVYkZe7mEwFl5d9CfNg7v4V4
6tXlQYbWOZuEfdY6gCglK8OJJHi4pTGomyH6QpOo2DVx9KnynGgfyEJccByLy3Jr2Zj9KOAwEjBr
pDnrJTvaUfvRTD4CmDIGhvL5l9To5TsqM2BOpGefMfk6Z/LNDnkl3c2ou9+gH1sX166qUx40NEnZ
a+czhfUFdUoLXeXv+8imHaFTrOquf4ZHxx9FcHZZTqzllux62t426QmtboxMHJtL27fOwc4m8+L1
DRqMOEYNaRlqE9BqshHhzw8tjzu9Mi+yOVQhwMIQ2Rw1234bCBLUbMWKciyaM7rn2ZGruUy1pI8C
I9Muy600wAcWmVjkvExdo+ziNlF9iFob5aFpa2hG0/Jtao1T5fTAfsseDckcM+MYaXIx3eYdO7pn
oZ9d7g20sYKxTDdWK2R8cf/nmcvTl40rz7HTvlLoRAs1Js3J7DJvY41ciaP5uIeZRcz0fAxR/k2X
ZaO3EQYjXVdcWxULQTvGvtP/2mgRDHdmQOz/dVPTYlQQDivcVps+Lg+0868UcYtQ7o8nLjeXV1se
X3ZdMXviE2T9f3vg919dnvx7F7+viVCIKe/v+37/URp32Wls38yYhDqkepBylgeXjQoclgAQA/54
f7/fyvKU5TXL5Z2nHZUzn17Aenmk54TzLFBsv5+33Prb2/vb7vKUv72N5W8sz+ua6Fvaltcq9jMC
bVKs3ITOabZKXpLWvcieRn5WwZW2UDw8CgrOswXiU5Fa2i2m270OqPxsmaVHawjr9tULk13v1tPN
L4ABiOGbqOh+TonHt6Gy0fvZKfL31DAuFB8foGqcA7N6HJ3TPYjfalcQ7wn2F3zRN0Cv1lY6QAFF
w0rXKkjjMPl2WgH1WCXQXrO2DD/LfB8V0CLkBJSnBy57siJIiFmjOINhIlitfPfzUVydNv0Usq7Z
U91gOWoOWKylaxx5E7Qna6aDthfLnaY/AhLbr+g9P2dilG9d+EU1IZkKtFzRUmUIEQ9a1T3lNIRX
TRO165HFE8xPTBhJnryHhASxKpr6i1VSSOpb81tr1d9IvbGOc6Vj28WIPxo41o3Vvde+fGQ2mibc
jUGY1CDo3linATPFhj3xGW0Zz4FjFDolVdljlcEDrbWh9+LbwlgXOK41jQAYgpXKmXR0Zt4Pi8JR
OzwFLJ086yvG4GZdiv4INy55RkZnU0FHh9QEFcR7QVqkoi86VNwFSgLTHvUenUADYHDAU41afO3L
+nMjbH1njSwsJsvcRerTFNvAiOpkT+6Bs+MkufY9l//Cih9daUQ74Ml3IqZu3axW4qtsndLDBAmV
JRixro1TPQkPtn8SqW3bkXzjo2I/23NiYnTX0IXvY+ETP2WhSkVgBefJCClAt+rWfI59oGs9VsPX
xotODeXLY0EGJnY6/PQUv+xdSGDUWleFc8eRZiEXAexmkXvfdcp+noNwEDE5q66Afqz1+tUX/j5W
hLOneT6AuQ7luYz6H0YejHs2xPeM6YiACfAUtTOywr2Jxn9maChwAel3dqAdmZAUWz/UtglL4q3I
CDeISbTaYbVFdDFO2hPu2xscvJZeMgjtrnXytd0qxEtj/NMKZXIXVgEjlzOKSptJka/fp2PQQhzu
AHCnsInbtP/Kqg+VtwNUTdrGsczkMdEJoVoaT/+/q4sIyKGF9p/burcf/f95h339J6/n1y/9auy6
+j+krRvSpSk4ty3/aOy63j9c8hqFY3mWzo+Z5fOrsWvZ/4DuI20BQZ34bWeOK/zV2LUE2dueaXuw
dSQGYV7w/wHY8y8dVcJX6OvaaCUwVc6pvP/cMdQ7p+wE6JvjKIL03om0efaZaCCyYzCaSwS6P8GX
sdZzSrDtJAGcll7+t76uxV/5HQNrW/O7kB4VZFdyLJYW9599y64W2lRKPT/mqVfSEvJfOi+74qbR
b/YE9mrMqmsF7rZDNe0EMEipqv8cB0X2J8SylQU/7i+lAtyp4Efxb1rNxj/HnS5vyRKEuLqCjGKC
uP92YCqN2FolUa0Zo+qQgWsAClqWmmnqfs+aWDzSoT1g4m32phl8tWxA6i29+A1dfCju2rOfu+62
zXtie2zb5wUwwjASJESXG/baFVq/R3aOcKNogq1UPh5ul2tFX1M71v2TFgwf/jgz/81/pP+9OcxB
tgXtauhQDnGqS4z1H83hUhN4rOoqPwpvEmfTHQjQo5ZJbABta+UhbvcrQBjJYBwYgPcJtXQgr4Qs
qYsc8teocI17bsg3H9n8f2tdc6r//QSwOdFRMdC/lu4Sz/nHe2vqJq566RKyHPTPfg9WlnDmY4FV
bx8Iz2Fyj4l8NEn89trmlNoGRue+PKZOOCDCT6Z7pt0DMf7X9/UvJ+bcTKdxyxsjGNS252P6x/uK
hTYoo668g5Ucy4YwM1O04dpmIksYfX5pbOT0YeNtkctDYw36jyoDhABlcGDCMQFYp1L1v3+M9qxx
+KfvCoAt05EGABo+S+PvaePUj8QU+EN3MGMdzEzsa2dnZigbUrt65IW9pP4Vs0vwVPZp/EoNfjsS
QAwCxIm48KIWEyhXb5RKXVSjoKO7IbVOoxkc82ISbxX1ULfzK+SM5MpBjoExnVivDkKBi9OJk9VC
d9Lj6qoP91ja9hFXo03z2Jg2EXbpUQKCp4f1tWjBLVPKHXZ1UVysGqZTpeojGTDvAPvoR9dUR9NY
B+pa38y+0nZFUY03GA1yHH9GpHRuRei0yKNJTXPhVqyadhi2jldFG3Bgc+wwVAwUqa//++E1rH/9
nri2rnM/33sifw2IaP/0meeZR2U5a9qD0bcrDGxA6wP/XKKMPRvUm1nqUnhOqGc/Bn+4DSAdz5jI
8ge2uYfWUrVzGg2+ra4FZ6+rflQZoSUj1UNUrN/7sOB/H0ufXN0Jpq7vflP0d/cRoD6Or0H0Agnx
jqupd78hWTiU+N4H+IKFj6y+N6xHIo1Xqm3dMWQCfNMqNsst3BXBqXHaR+c52NPDEXWCpof3ZZOG
3k33ZXHsSSvdtk5xduucqQ0umZQwtkPd2PprZ+XjU+jfh5XbEsaX6XuRTPrrVBPXWVfh3YsVTLVR
AHWhY4NOYONARFvbTUaRE4j8mnkbZoKiLndhUORHlrJHy5qSa+Op5GrYX8fWICQV4TvVgVDspqlN
j1zgNsJp4x1f7mgtmMsfwrG2gDZgbroQ+wA7AzPcDa9/dNUjcpSMIHjKYuBAdXvg0kaVVZ/QZVSd
fgM0bGjjeCOq6SHtEvS9quRGn0Ps+7CsjpZduGRYDsQ8Fko/cmGPARdhE+sJm6WVhVvcCaP6AuoW
Gd00EnNnDZc6VTsai+YhqX2aXt0HqQp5Wj4jJw3BfoemTiJLTePfFO926Okn0LA4UHsbtl1THM1M
u9F/z7cu2cwXrqpHrwRXTx/qnCFtgB+URE8EBUZPIia+oxDlDVFpude0Un9pc9dnZJb5Gg4PfS0n
uNiK/xEoxXjrAVDQZhyBQ6TU+t3YtVaBVYKAieJjYVZ4BlTzOWqC/FIPer4ZsTWsW9ciadQeTqPL
8sAcucrHGhFGcC+o4A9pfLHmTT0KEwdBeCMD3kcoikI0LHSGWTk8A8wBbmLr0X0QIbWJzmLd1opo
bgSnxy40UZ/AMnj4uHujKI6O5dh+GapyfLQZdqmuyT56CWtduCYHGgjmsyVK7R71xOHNe6YlXmmX
cZD1wruPSJkcBZuLqNljG3jufdnYQRUdPUnrZ9klFlL+9UBi83+QDyi3y31YslBKTmrYZ0YxXZYn
m56AvEMhk7pGJHeZK7q1CurgqZo3BLXII18SvGTzLoR7HjDR5FiVs1/uskSOb6bXTzW0iLXwZLiH
sRO8JHno7oPEErhZLO152YjYPoXpON3E/Ay4Me0hlQ3LU3WFtEIvb9404EZPozV+W/aySk43/j2C
s3XG5prOWUeT72XZDJ3/Lic33xFYE6xqCkokWsVCX7lEVVYpKa3TUKqHl875D4PXvAS5i+qhmS44
pU5xa3of9Ui4q6yv+xdzDpguSKlAE3MIsUUeWjtuVoVTA2trFc11r9ZuLTrTFXk7xXrwS/VO92Id
Od/7KIk+NCMnsYAPZKX2R92uvbVk4X/ULdysbWm5dFqGb2nReo9KAt42PssMf1GHLaEdP7ZOcybr
CkYNoGOHxnWeB91hbHQ6aZ69iVtYCCmVy4HvxRYGIO6CPj3aqV1u676xSSyyL21FPEvkVtU+sSD/
oCmCdSYrrLhUo/YgVOnx9tiuuzjRj0JFPw2GNnKPerxoDQy4tGecqAzprPX9NIOsQtJCsmrwnyiY
fYa7E+4sBt9DFgNPrHAbFVoTbjQAgrXosr1QMbC40fgQNw5GirEuH06YP0UCmdigOds+8Ij4tEP/
5OlFvkFoEW59GVzTkJXbcjRTrNbHKcfIAZ4T0BC21yh+s9u2eYjG2cRghf4an6ZUmq8j53JVf5JC
w2CdebfMnPqzF4Hb0OWAUL6P9q19HliH7KeUe5m6O/h4Zs52P3y2SEPaWVF9a+l7wlpgkHBIlLGQ
UK9rhTvaiqdDiOb8oM/SOl7gPUgnQESBdVkC3/N8DvbNcRYP0KiFF9HYBUaNLnPtEXZw5vN7yCDq
z03gPlw1DatE+NCHR0DUMnQPdlpUQCfJomIqvM/9nJW2BJXLv0bSQCZLVNXoFrQwH9aVpn8l9bdi
vtpuVUyEfU/35Rx3s2sqIj5pMHVUNQjtrACsWj7d8I2e8yLW3lCFjx7L5h5hwEFGIOvow9+mluwF
FmTp3i1zIrQBibP63oVJ9xYV0MNpL74KM1kHibBfkmCkboeGm9NR+xi0uEPJKN0Df6TAawfTQ5a4
02L95NewH1w1KP485VXRSC6sHc3joUqO4TjMFwI9vYsMoSMgmWsEyAv9VH9M4B6clJybuQFX1hF9
wgW2nXfJNJSKNi2lwLJPuFnQhGAKLL4JSZtG9Co+mK26gkEpbsL7ERJwe/J98xOTGqJT7OpHFENp
KMGzQu/w7mgy3JM9TtUWLD6IiDTuDy3NzmcELvo5dy0uxxJywGQk7l7AFHhUrZ/Ba3OsLwUxm++R
G37skt4mPh3vZ0+q+Qb+t7Z2UMiCqQiqU+tTPsOGIWsssBLx+VGUuMSg3imyO/Ma/KZWA/JInIce
Z2RlEe+pVHEsPUyHjVvIDZbIeCVdvzoub15rgvpJtR7GS6URpwH3wR4LQSJkJK4ekvgpwP8Seq9d
R7RclHXR0WwGrv7SCg8EVr2Xc+wqNl3aOBxZrWruUGHngNkoOw8hWDd0mj4p7R1MjM48eGZ5T+da
3VCDZNUUFSLVHRCLVHZeXPtC9hsaKj/VJM1VH3ABj210plOJJKWEkR4U1SEtTPPERQ10Ah8e8WWE
fDo0QPBNuihQaobCFuyTMWsUw5F/IcEXsklQzRwN0l2W12h8LJ95rpd7zqCjiUpw5U2xyfqWHgJe
Y6RC+MMG6AgQGz1v16fOJUNH7PtKu6QdqMIJ6c+mJYuL08TYNM06QrWQWtH0oOlq0JE/Go0n9xX1
L4gA8tSq1liFkYz3EbWKVTeHhnpd+tr2cPNLuQ1UVZ5JzAQsaL5WMwIhAFU7tMWbj9R210Teq9H6
dP8nMl36siAMgd4f40ZF6pWMP7Sj+AlHxiHIEAFahZS1JeD6S0foNiX7TO10DYYqDI2eoKNOnUlJ
NF9Tm69ugxV6ozfxzald5qZmFh+0cEg2y26LtOfClYVD3Mlz2HCN6uxkeGmz7JhoKF3K3rnKPOzP
yrHJsBgdHx8r7hAX1+knPfQfBGd0P0yX0NIa7GClhrVhkcxRzY0cY27peMi+tqIzTgPLuOUe+ibO
WRrIhMrJTLZxGqmKM47nquW3WnWuSMdaWSg91mke9ZeqDdSmFeQek5zVnx13pNcaskyyKoNdzf/u
6Ygz+16JXWRnnysWZOcuiILLcmvZuCFi115A3wHUoJE1IiwNAQD2NDAYp+UpwHhPQ9loe+zDP91m
RvyI8abZsXlyEAD+tclTPr0SrP4mmilBLsuvEYpnvLFFkd7lFL2LMh6h4Nx0lnRPVvkYUsd5aGAi
+sJXzyI1IL1SwVlp1FKfl/uA65HIRijZvlamxlRaIwprDKtnkoDp0jTlY9nDbaWfHEke1LIbHEhj
aHacxvmmdLJo60hbbTllzCeMMubTmNDPSdKKkvsEdbKi2kJDGQvagN7uJnq6X+RmvdCnB71gPrs6
FrhiLLODNYdFVJVeXqSXfND93r3odMul1bsbS2BTEEGoPzeJLp5DskutmjfoN561K3rBCswItpSm
+pXRzl8fmW8N5R5YbhQXyfi7BlmMakLT7jpo3tM4CXGCKzABG533gSggp0dEsJGFQ/5SMZGdDEza
yFIQWhTRUPkGz2YLZ30yB3lWIXJOCswwtuhCLJuCQC+iZv9nPxzhFMlgoLHGceaSOTo/Ip0YM0c/
OC4kwVVpkxLfdieXL9GZeXm3mkmhWaY8WIBVDEgiqPZDXd4MH1wZ0IZPmiC/KoUktmHecBxyJ97m
kST0I8guBj2PqnC+Ap4KzmAY8MvGDq8WXbpCRHywwZPo45s3RTd8fWunMV6Z4R1ALuEq5a2OusVr
ZzpDJJDEhquAnB2G8Th8LklMWZdG/KYRTqVPAlF6HL1S2aYqYB5N5mid7xBq1xQRX0Hvmz1ZX9zJ
PfSy+6Dl4Zza8Q6MZto4hEOtg9dQIb3tmrjY5wM8sXBmxPakt+s1iYhW88Tk5C2crzAp7u4RMr5A
6aLQXKJSD1IozSGwIMcnlIUZrkHGMdBiAGU9okiK6BcQIkcaU5u67E7EdX4p2mfm+TRWSrrX08Cs
Rq9ckMbEyqztbjh0lpXsoUQj6nf4TpV6dI5EUa2FbH9Ymgu60U6+DDPwWbjyzSgcQkeAP/vM0GWQ
OkdKbeuRlKmYmtLJnYfLZZPZGzgRDh5d70c98X/Gbb0vTQdpegNz2LKfHJKyV01F46XQFdgO8gYw
Ge36TmarxNTANMbGIXa0Z9SV9a4oOzq8Rfp18Fom8XN5J5OoSuVHYaDmoU+CyqkevI0DkhCrZaDI
AUmQQsRwoDqWQ0Wm/ySbilQU3METTVzCO5gINEn5JXk36Yk8sBlDfoCMNdu0ieyamu8MHHeGoXCl
gMnfpRZgqERzeKAP/LO3AW75tLZ3+uDZHwPHvHmlfSyixqMCSqJdniILFF5ofnA89alqo/QUKZbA
8ILJ4/R6kFRlfa5L5T4l7jz7yqvPUV6oNz6Sq5YCFS5JVof9/AWHa7xKnXLaA6ckpQoNwzoKiW21
GUNYtCdn7E8kWKQmBTPXDG9a6m2ayKhuDZG7u7rRPnYMPzmei3M8duhjFZcv6atqY+hzMlXl45oj
aGc/iWePgBEVFfvaVeopIvl3VglmbQLqyMFL0yrH2Hf6uAKllF26VBkslj4IvUGN0JsK70BTsxYq
OYgGNvgSL7yqLFRwKcZ9XQOL59kNuBjakMisTgW8jR3jHuOXLe5mqrvIW8Qj15yHxJVhjeKLmjn0
U+Ba5xgt1iEW+WfIKcAGO/kkJocGpkFT1tbtPUBhgLedZ++SvkNi/go02UVjSvoiVeryXpTRC2C0
jTbhB+JT69axTT2JaBF3KxNKynGRbdx2cs5Wwrf/CIS1JDPJBYo8XzcCzfjgjbZ5ZKJwKRLwtgmi
6R1plE/SIXO6iPMdwREfcYH1QEAN3B4jEXcyrGbUOpjHGWinax7j1hDggpxWtq4m2I49COLa99ct
5zRC6vLeFfUt0TJ40TGPJyQarSIUZyyLygMMNAO7MsgyahN9k8AmKOBBBWowge8WXDczt8CmMn2Q
tlSnuXQ9wVjhZq0jdKSRB6S6UZ9lm/qrQbwWOcR9ELEoR2upn1SWGicc0hCJyMrCcyOn9GtMgeJE
5MCAmtuw5WnZx1KxGsIoPDqRIobDGIpTNW+W3WVj6RM0s//4sK+cP5/du169G/vwRRr5Xlf9uuyc
dzcpW/jMqeFsHQ1R3pgnh67MvEM1P4HK1Ak+DlwTG1iiVxF2N8vblk0Xj9jMv8/qIZNuP5O1C6jc
6JhqIN+ce6vo1rQR7W3wYAkN8VOezXlWKvsCFxBpgFlLTnuggZNxrzOvZaWpIcxP8MTpDvj9IIgR
MaKeQWc5ZTu9D57cfYVQ9CVyuw+VkOZ+YZkK285OkELQBaB1H/VpY+5JE3Jf2oq2itfJNzFkBUmi
Y/E6uYpsWszpXY8jwkmgesrxFo4RgFwX1imC2hViW51Dk5KIE4pD0MA66+uWSsaYHycLHOdqarDr
aYOWwX6HNQO65mVg4FIK4WUxfefDhk7aaXD6CDYkqjTGjaXGT0bfeLc+nMx96uErGAnNjCauxlVd
sAIcaeQWaMHDlMpKmwbF3Y7rqySVCLF6vvc4kzeayD2eFVEgGkKdIK+tIacE225WEdhHscGHHrKp
6Zehg89vpl5oH5Un+53LHOGYNkH35GkedCyUCt+GJNy7EynVU2O9QKgu9nwF6J6HYf6xyP0zqRba
l9aneoefsLsNWZjeuESzUPK6rWIy/iVQ1HhgLBXuYL136OMdP3J/ZGG/6ZpqbTDG3FOCuy95gOyi
EuOhtGrnKzG3kqWXzecqKKQj03j2Bho6XUuRlwU1LrigTo6G1oO5yayJnAgiPqacoWM00WhPGvmg
s0K5UD20sxIyeeTVpzqvQZSFrXMLSuxkFBP0jea0GrJRUovH2rM2LPZ/miUmwTh2jk6Jbyxw83ui
d/ordbZTQEGBOYo3nm1WcEsac4WDdDvvuUjYyK5r3FtDjxfT9EQ+ltUiVh3z15A1wjpuWQUHVRat
gRliraRr7+DX2bTMzJ+G4DrGtnuNKwj3QnO+VbIej/bnfIB+DRFLHwbcK7YwzspUHBhPt459PGi7
SnWIqavsKuM8uugp4Q+uGM50J4sjY+a10+P2ycicL0Be16GVZptiTiCMRa2tDThxjQ5apoRT1tZc
jOtAyM0gp+8Es3UHy7dwJlBcXdG3yneOoIFbEfsXV2QFu0NUX02Z9JvZXOZoEwKUZKwObTu+h2HD
FJ20vNtSlvJsc0/byHnWxZfStNQuR2Kx7xr5yVGJ2oQqRA4REbM5Z0+32CFJI6voegbTR2LU8oMx
9i98WiRo5B5roKSbdrnRWitXjuQCuq2xTwIx7XROMIaIlBBJDyEQ1eEaF+MqBNnuNW667mgjlaNo
z0SIXShz2pdBh9WQ3Zfc7HAiZS53guaqATEjcYbJZF8Pe3t8JyHl5uXwWIKEvBcO72mM8k/pJPtz
5zhEzIIpzsf+Lci14tGWPmzvlm9gj6ZFDLRsQCDcPRjt68RwkJ4H9X0GVwYuHRurb6PdBLz4jLzn
eXISKun299IctrmNo74PNCbbsQV/HworK3V4OKUmmR9n27Y33T2SrWAz9M030Y/heQJ5vanRch26
A+E+0Z7UlPYaYt1ZpwGVNG269qW09+gRzY3AvLNdKge4rp2N3+DPIGoPjEGfo+DuiKyWMEbHhMNh
WdYtyqT7Xn0gDz6z/eY+Gl11GrvkJSCW5AbikqywRt84pSW2wwjnIQlVcfXJFvZYRXqG4Rw0K9qF
IwvPkIJe37boy2qW/5SK1RujPbNwEe8mM84/N9NxjKITtrjo5mj0mpkk1VBUK1+Q8s5MyKXz9Ahr
hkOzarRLXGm8KGLR3qYYMFTTVVq+jvGwTbCXs0oM6EpgMOD4MbF1ziH5dgTSeOBfvXJfGpW/1ivy
fVxr3DDw8EuqwWTptzDDCiCmmI/jH52ZOjuVxtopb5+jQbafulF8ahuusDhm832o8xFDo9T3qprC
Y9DCPyYQdztmtMZ0vHP7wu0UWQ+iuzloJpVi4hc31mUKlHv0huIj1vDwYtdGuR5zw9umyjcJoa0D
TkIteZK8xCaSA/gJM/ZBROzbKVh3g3uIWP+f65lBbnsj+SLMGf2GwlHSGQToyqC84l9pT0NI1dQu
9GsUOh/JKWkPjFUfaVVgCcyLsv6/7J1Jk9tImm3/SlvvUQZ3jL7oDecxIhiThg1MCikxzzN+fR9A
WRkpVVXme/u2NEOCDJIiMbp/373n7oZ5aCEqGr7Srakv4abaSLfANTj25gpRUrjl7qA1NE1iCiee
QOE2T05D4l3gi3R7MxwvguEG+mAWIfnYY+W3Z69nRFjoLiYZ2lKn0KbZXITiuSeFY+9FRNlqJSa0
Lj37RkZAda/9lqC/pT/hFc+G6Xb3Wgxa1f2kW6P1XGuV/TxR9IfS+ynUu+bqJAKrbItzvQdUIybS
6tgipBsyT2zGwrory2mOsm4QqlM4O0MBSs+BDxMxq8DKlaLMzoMmmSCmw5UAyAlZFEygxLLbYSP9
8DsGuGRWUpqnOWPoqJrX1EdAFZKLt7adGEeUzY2dcqucEZ6JP53CuCi2HiULFPhcMPiCwymrZxmt
qsVuwGt7SJxoBGGp+YDbqQtVPeznQ9HWqOs6a1jlaClWVsj9ZZJAbbgjFv1dYLnwZJFrUmJt4BCF
/SHrMQ7R0abFlGRGfwUeNikuyXHt3C/59g1IzPvlspNwBqNDiQ/OcE/TkrF62bjZnTO3qRHa1ldy
uKVvBQc34gofZYh6xlHE98G85oTa9zhn0p01vX3oE+I2JYAaVOg852VXOyedyYySvcsw9lzZgwVX
N06OAerpuAsCuqwOM1BlvGRVwm3SJPpGM72IO7ePOA6Z4qFP9WuMuVjVWXpWfQyrUwfnxXVv2gKp
AJ7DtXmf5NOXwDF8ZsipempFeM2aSv8ErDPbBL2dbfVJPLQ1E/8UER8alHhY12GZ7c0q106Fnnye
gYCbuFfnIrOyuWvuvCrQQ4z3T45u+M9VI84hKe1n32oltGSHvFvDfQOyWO1HL++3EHfOAX2jT4Pu
Y4RC4FcxJL0TMBSv5hDhhrO6rUkB5dQx1MMpKb7GfUleLqiskkFo5lL9S7Eq09uUVHb2nSGtVVrW
6jnKIAYEzbpn7HqB737ROnhPQpBAVOr5PSX6bRzL4svQ6d+BHrxZeZYfPFDMzwD8z5QWnsPCII6+
obi0HA/LkYGtam8y5NjiY883Mk09vBA257kfcsTX8YtZYcNwKWfs6znVKmNmOgbYoHRjRNJJqYw+
1OcuaEiy5L6xohlfXfxIPNMA1zdJRj+nY+62o7LFtI92J0R0otqguINbpVIRDROAiCofXpGGftdq
hLBRkuh7xpnyZWoZtWYToeDLRZjwUQijLmM6a2jeemQp17SqyYXuSnJzMjqbVSS1fYvx/TrVzmuQ
581zpivzGhjyNS5vNv3/Jzu2wmdFfM8qyEKxDyKFTEBhSDH7otApC7C6PDaQNf1Ym8jWICaOhySQ
I7MKQ7zDOLCZyUfqaJBeB4KsTeDdzIss6z+IKk42AxIMU4XFqXXAApAsq/9zNaatfezHK8Xm/LQs
rHmmRhpwTm4za3obcvfIGwrgnPI4El0DBJJFMZlyiYNJ4cd6FhJT5VdGZCFRSI4eYbzYu8XvC+WG
IAns8iyaUj/WRvstbiC7R9PIB/SzxX7xti9rIs6hrin7Q7REWXZzquWPVYK1fg/dLB2uRgGIzQ19
5QJzWFecpnmxPHxfWKBmt2VMr5Yw7hzzMB+wfOCPj/rjuQr700T4EZk3VUUcSJx4W2voX5eXxctz
ywfES9DmEvb5ywfGOCa2iBlfl/xMoOXsiPe4zJzC6ckPNPS8iDIAvRr12kVeC6eCST69uxy2PWvv
D9HOMlD1G8ZKPz2/bP5fnnt/+P5+gzYPYNQ/Pjnx4dLTH2wZ2rMDg/e9uDzWtII9Edb+iYOfRGgv
NE+eWSFT7gMbiKuVIsjAdtf3rqJ0+LS8QDO/KlkXx8EZivqsRPr75zo4M2OKlvw7Xt5ldIb5y7Im
Arfe6lGDA/mfTy3Pu/PLlrUasP9+dPLj+8ctz//4zHyg8GcW6Ofe4Q4RoTqnHzSHeaq//KENmYEn
wKPWYfGkaH4emwJ2wNjZyZa08+qUzM4rxkUrSeD9cdnNwXK4ve/WJN5180m1nElD2JanZdHNa6aN
7rkkfG+r+f1wKotsOEnK8xT1ePi+WJ5Lg4mZoUbVPAYzvmoSIs6WH+LjMzgti9GpfOD2FSifyc1e
VNQhdUIvkJDLSPId6s9Z1xTgxo+rnWMXsIFCyn1Knz2Qzt5QYFtj91lzMarSbt5HKcptr0OJXpZE
egYvIssejZgSLOnkI638FaVzEqd8gexg3DNAk2fXYoovYgEFBHUBrcOXJJT3qcQGIMf4m6uY79AI
f7Fz/sG0mTuLnNNaln9wR+PYZbW5zggw2NeGcTU53FaowK6xX6I+soZXWVr3jYz8i2/6u2Cai80h
YYWxHZwcvuCKxKux/kotjl45jdEVArC48NgzfCCajFVdw9FrgAanY2lS3QTLmySQzhhpHz3buHom
zHujvQ5zb7ht0lVtQxdz1BlDlremWtc1JT3SdtxYdfvBTKoHKmb71nsRui/wXLhvhfUBQI69zht1
rP34jav1hiYgv8cPYYS46LXK8W3CI6mZKbubxqw7kkTiF9aL7J0vAEx1snzWg9O8ubhEV6NyNBgE
9Au8Op4Iw6KDE0gmC9zGwdwB/26zddjGGM+BVrfUgK6+F34uwxmB0xLbIORwzBFbRHRuupS5pec9
hBhp1j6Y1iAzvZVTAGlWGyMx2zXdHAoyJKfuegqo5kzqRI8yMXUD6tIl7lOSQDc22HI1M7GTJ7uj
5uPrp6+AoSNI6J8r8SnHiKaYZhkpQ/wCvlDdebewucvykVDyNF6bCi+ay7hmA1qtY06b1C4Uqow4
NJTgK9MQew+xzWooy5aOFVVJCVZQVcbT2EgyYewGCtIUP1KiuvLba+CxIYpichh2TsjWq2CoRtZE
VpedvXJ2/kbcXDNRJyWmpZ4H+EfT5+ASQh68yaSHYQT7qQvLrd3qX5lA1JyyUlQghUS0YXyYb6jL
rwZiSYsPY2Nk1KTDr2GBkwtN9AaFpLedLGiURioeR8f6RpTlxsI3FpNmXjVs47bS5RYy5EgTJSX3
ajAPJiKvtY5yZ6drZbzD8Du8yAQ+7KBp45ZRstxnANc3FeGPh8gfFEnnjfk8jEQOkKN3nhTEEjdN
recpE/WNrvpumqcNy1M+UUVV24tHPRs17kKACuty+iQ9aV3TqXGODu73dWRSLph86WDZGZxnTDAl
HXRP39FXRNBpec8D6uKjYpK4ysuME9QABpzZs28lN+XG4xfUJDncTDubnoKgIGJrDoAiFHRPDWfa
KTR+6FrQKxm00ahMkJo5EA901xXRCzcKiC7zohlOw1DrT1F+CT0+iYzFb6VrwNWyvf7ZIWZ2E+k+
t8LpexKG7UmGffgQGkCF+nRnFJ7kWpVg+HSm+TTRwkc/cEhwMi45jVni8rpzOVn0CAh2XKXOo9EY
zuMgwt2YTN2D3sqnMqveAj1V/Alc0TAa2b1tNvAjddEfSUoxuGrg4alyMWxEWhXgo6CgAnu7E8zs
ujxrzgi/vzDeiXcRZUTqfkPIcNHsL070mhaRy+i/r7bwWjgK+meEHs1Kdpg4cUYydCoYFiaw9W3X
vFpyxH4vkSsO6Bp2tjbanMmRtaaKnVD2d9YwM8XFFOat7OZoeKgWW8pV8G21D8bQ2YAH3MuA7uqA
Bz3cpGkwbHBKAHAJm1mtngbEYTbfx0Q+oawInvCorgKvSV/s/jxOtXqyApvrSvwhFWN/AQlaXCNN
PC6qm7KiKhnm+smfqkNn88//tbJYzI6Bn4TbLqorx7BwcwggxL9aLaZORip0jOIQCzc+9B1N7yb1
tBWawRcX0eLTkNYAgaZxZ83ijsFuwr/5CvJXjB8uY1LsDF1YQqcRaPwiZ1dkBEKXaYpDqiF38lp5
7/hcAbQ+CDfcyD4lkvE5goBip/IuuDOVv1YyBXRa5N26JtQPZZwfnGexqd6J9L5zQdXTXD4yXdXv
ZhXoUo366w0nZ8H1LxuOcCt9Jhkaponq/WdBNm6GxIjygQ2nGnubWMI9+njFhDEhe8dduLc6l4i4
Thw7on32TJviT5NxEGb8NexHEn9N9YWEGOEGX22pv+YUcyj+WN8RqFj4wCqGwFRjHuqcZIM0DKfT
33z/fzE3sNWVxEXgKpufsQjO/2QiGGuYL72wcy51GUN3U4NA1NT8CAsDNoLqI6qMDIdd3e2mxPnY
wQ28CCC3DZa3XBKwg7b/AlnUiqPqMNnuRzVXQMqo+MSZB6K4KPZDAZagTgNr30Tmndkk7f+Ft3+v
xv/H8HYL89af9vkcD/9TePuHLzX4E7/Jsz8bwYwfb/vdCCaE/Q88WxzElot9yzIxHPXf6+Z//ltD
BvwPx7CNObOdY+efHjD1Dx33gev8ifv5Tw+YRQg8TUdlCEkML9ny/18esJ+NQZivsNwI2g067D1b
/osxCBFL2aKmt2/oHonpreLxWDc+Vhy9X/ttCtbfsGgQAQVqlIj3NsbSTNdzZDPMX+vCJdEYh0yU
tDot9/i3P23Jhx+n+X9lbfqQh1lT/89/yxmm+X72L99OKSKfdAaUNhsIK9yfLTjcvs3EYXhwQwzO
nCI3rwno5zn9xjqGibjlpvdoCUQ3KD/n8Bq6B44tqBz7jLid1CV23Rf1ygPGH7hWdPEmhs/66DCG
E31w33rYYmhA5hOefCP3vv7N1//ZrvP71zd0XZ9dVzb7/+evX/lN3HNzNW8EDhSfqimP7sopKtcx
0oB1MTHU8AXpHAhNW6P/NPp689AIeU5tJ7gYgRleJJ2uHzU+zBYu8X2N24gXVSCVzDV3w5gr3YWM
to9dVz9KR9ZnzxcrhAWk2hS6g5o0uf3Nb5o3+c+7xJGm5BaiyBAxxK+/iZqln6koMW4c6Bn9Wh1n
XuWgr+r9I2WlltmTsC6ElYtdEbvQoPNSo4kejJfB9Po9TYkXFxPM2YG3qaJS3Jnus2T0A7IjNh/t
hPmVn9GBU8ge//qrL6Daf/nqnDvYewQ0XeOXoykrMg9RnpI3gVZGt7XocRT7Pi0JBEvxwTl+R5Vz
YoAfjvG1a5Phc1Gvma3sLEtjrBoKtV3aMoM/DTujzen4x2iu+4D5Hj/hrEXyCqWLLqcDh0RWWYDk
hTEWEjMCS1W9cRx0SlFI/LFHBvuOYwOTEUmmDLdJKDIEwyhaz2oLrAN2Tx8EO0J2yfjpi/zgGPeI
APV1Yub4ML0puBUeTBOG7lTllaAS6d/RGFBzd0BdMbc4nZ3uLZh3EOn16ziU4dEKtYaGCg0hDy1W
7+fjZ4UgaeX24Qdy7lsGROBsuVQM+1pH5uBGItpRduzul7U+Jh0kauKtjnHr0ZASDXLpHXOh9m4p
NwqN5Iqu2bM9mWjxBgQhmjAxyUVzylitV5teK74R96GOaVh/xC5Nnh38olsgCngWdfU3qF757w5V
m7qShb1WQEn+xcbp9q7RDk4gb5psL53TYkJw8Qp4M5B1Ntlj6r8DJeke87F+CUKLIC7Cowgbzv01
RXtxDUiOaRU9sBiWChrKW69t5krEyiC4Fb2tuiorUx/++jCVP48V56uGI23FhdlxuSTz/5+vGrYG
PWewKnGbLBpSuh08MpG/N5yYip6dursyo7VIABQOcMfNrmZQQ9mNn2r1Zba0nW14WstIrHdN44jy
gjl5kG6NErbpGLTh/q+/rvg3W9kQruGiEZ5dvL9eozsiL+IyHsQt9dzyQQe+447x57BPLuAW27Xr
ZiVzTfeE4+Yipiy+CJ9JUuw2x7/+IsbPQ8VluxlgDh0TIjaj7V851aiMG25N7CXsh09lLMxL9YEo
RxsWr7EKdK19TbtPcQ5hP8SY5kumnk0v5f2yKUcsXOHYJ7gQmeegPV0zMaN1eCxK5HpVLaxNGGkX
dg6o+ixDH47TRYYdRXIzv8tIJO89oXYQ2CBQOqVOakyGhyxKPkYE7v0YkP1ng/K/OUTwk5kMKQT+
7X+5kuEvylWpe/qtHsI3Ey/Huaf4v5oqHHVJZD2Odfybnbs32nXRtvCG5DPNx6ugxocQHP5lETXt
fnSn6hhQ3QKipiMf1YY9piltU2qEK/71vrH/9UbuOAwuuGfwn2Mtw/w/DYNJJdIBb3byVtWNSwMj
7PZcpPeT074VY+PcUygnwBfRyYrCGfgCR8/PKUp16uFy08bWA5xYsTXz4c1yO7RnAXGDlpt/NnWQ
/NyAey6hBpYLGd33k0Fpye4MxL8f7MZ3DzoaAiD3iGYz/gXaysYpYKaxAWeHdg7y0qoTToo5b0wv
BBcZyscjKYfHeB57N3GnELZV4qANDsrKbpdB8KDi2x25K7j3tEZwh2fyIQOe/JsWtessLMRNa52T
EQHSziPxJJRvvKQDCm7BkP5kwdsw5l4lxTntRCrllh6pe5GV0e3+erv/AgVfzgkH/h+bAVK54oLy
87UkQjfQUokTN4WCYVo7U/c4BlN+nhwosSgzh0dNdf06dPLkMo4TJKyeWlpOvb7T0uqQ6qa3a0FO
Ty6AlAw3WGs0xKOTLUnlgsZnGcxMpPFc+C8tRjCAlWpXlC3wKwPZi9cwNsxGExuareDfRvdUjuxn
19XQyMvzZLQSBVSho+uAGilJ1Z5IZyrcHLsbOvu1alCsBcSJDtwHyS92qFBYMTWsvGr/5ggVP0/U
fmwpZpjMjE22l6X/sqU08qk72zPFbSiyD2ZJG9Ztg49xwoFYlwJxERULVMKIMJcetDUSQtQSph2b
Q3EevaTG1DdeM8MZ/2bibv86irR1i2saEwem7rpLdMDP+zBtfBnpQM1ufWFggerj+kFZyKvQuXuz
mqRyIDZpcEu0Iqw2ArzR3qMwtHLtYtbncvgWlLcPgMSsFRRI41q5sDLDttMvo6euWPs0TEl2sjdl
oe0IuAt3sDth/aKA2GbGwW9N/bE3PvQ290WtBys7FbZ5iJ3mCwi2/ii8FTwm1CqzNy83SaQbkmI/
luiIgxLBpAm/3aLrT4EVkIk+m2DSsNiABW5XmEiCHQ1WoM9mbEH8VMXOSPVh01sGEbdivIvjL1E8
tpcQH1jCpZmxR85YnU5hKsSucw0YoMhxqcmRDRwo00cFJYn4JgZra0BN3DhZmPzd9VeZ6pdhMNMl
nROKZAZTmg4FrJ93yuTGyoFv799QA+Z3qTZ1OxOH79qiorPOtYtlld9Cb2h2zjS6R6hjJ2VkwXMz
0TQGyIjV0Pk6u8TurLE1zZV0JjC0RcmwUYCTdCo3WPfN2FAOMut1ZH9Nap+5TdRBjp7LLXkd7tqG
XGpdfMJrIR5jb3hpOlu/tvlDpCDEdKji2GA6rdPqLWztPdEMWCGx7QePfSftp7TRTjHcxJWMZIet
ezt04bBzOaVXRh6212zkJ3UmJrc8wi+ofH3DHSc6txEs+iF5dMIEz1HAKKmz1cF2fbpnVXEq4NOs
bJcqvF4V+iYdMOTWmdOjKYnxUy9rsr0NqXlyPIABfuh5F8zdWz0e4nur7LdpDo7VwN2+h7+0KfwW
JYmlZ1tSh8TBjyUKa7LzxrVht5cM3fCmKQl+7yFoRJI+ZkWS9jSHhlFN40hLppp+AM10bNf3Pp76
FcWTbu9EtbPnY42VT8j5punJzuNAh45KI3ej4ylZDQx678rk41gJcWyZwK6nWidOcACCV2rjRRUi
3cKxrRXjAcJRh5vnYoJHsRfdjW4eIfJX9tYY0repjcdDVgX8Tsu8G8z2oll8m4RQbb+6N0ISE/W4
FpvO6I0VGP85vqHJtwNeydTqvkcInM96X9+lHT132/WGTdWO6KG09mb2HD3s3mRfpM43EWlU4Wf/
24Tm2/KQKkWdMh6wS3yujelLhi8KQGxi30ZSH7lnUDZz7Qci9z5WRBQ9hHlPCTylRS84ICJT22lF
nR/KmBIt5v5v6IglLU2wKxh/dIQW+TGv9enMbptzQmnXqlEcDAt1R1LHd6GGgSUqkDLocYLBa7Qf
Ck6VwwBo6lpsmP94e5UFFzdvv7sid6kl1NE1ESMaKduod4FX13feiGc1qWhCp21F1dpNz1KNW8oZ
5Zo2Ax2TEmjYVPfplWTiaxs6+ko33eHm1DAkCqkBeuJn2WEz3rsUOVcpocU7hPmIzS30wE6fUhEf
W3vTeczC/OkIYTm+65Pf8oQTbEiI4RLY8hXfmSbCDfXqcB0NAlhbC+RhKKnpgE+mo6xiiAOaYZ8b
u2v3faWIJ4ir6j6YNYNmgmhiMiSbNdCTc5UA+MotIkQC0+ZQ04dXk3ddNF0npA+l9AfUoYHXTQfc
7w2yQ1N/SJpGfxinkbrf0coQP4cNG6mOUJS2KY2cVBXZmoa+f1d03qnJTeuSBjYaX1C3xNAfwmaw
70XSlWhwsKp4lmatfXdCY0NleisrNUtk1klnfCbvQ9t3UU1cNBkUCOQ48rcDLpYTedVca4Pmu9NE
w52aFw75buAxKQoxt3POhBzFdE2Tb2Pq+w9T0zdHTXoPUNnWWjmZ6OXra1V5/jW0Udq2quoOgmDu
lLQ2zMYIczT88tgTHGoPxH5CytY4bL+G0/Rt9DRnj+0qXolGdZepECsGYwHwiWo402pEigozdMJv
RDjVylST87CMZfwovK8HLbzznOrODzBr+AXtKpJJMcElBuO7jsYpFwJ7G9RdfuodZ13aJFW0Of4l
WugJNPQnMza3nmXX286YPlrBWNJBdtRKtCVM4c7Jn4l9LSLIKnEp7rlOkRaPXbeWNGucoPZ2DqZG
Ay03WSPg3UU3VIeg074jyjGOONkfjBybTa1a84UGHoxpmOGD64HbDy1CZdEZo3N5X2X2zuP9IBEL
LG34pfnOtGiOrUffIgH+LPPc8uRG6p6rMu7vWeZiZe6kb6eBa/WPx7BWCNyt3fUibCn/ELtgVrxK
p3bo3LFZ2xJX8vuiUic9LKyjs8BlB66yW8eV37CCINHBMLWyHY/kc6gCaPlYOD5IDa/AQWjL7oBL
ar2IQQKyeMEnpLBa6Q6mY/flx9NBeAlsGe8hZ7Snal6khtecWrD+VEysCGMFIoXU9Aj8YCQb0n3D
06i19WlZBMKoT2Rp16cmCd7stK92doK4ZxZabWWuj7s+S15ot79Udlvt3Q5cusrShAhxhBkQ9eZA
FuTVRoedy8k4Waaq01fFND7JgAt1irWPoRBK0sHCRTpLb2a9zLL45eHUY1yZNKjJ2DNI+zILxH81
7VutzxgcePlpWSwKnfeH1aiZh66OCOgCaLyIZbgXF6fl4bLm9waat+VxBNe0ElpNLEB2D33wKUpM
H/83t2QncbR9z8WehAM0ioFUG1h90z6382dhUgftfMJOu3h80MOo2mhuc6Yxq20d8V0vkPX1WLMN
ujPMaTsBudHuV005lWvTx0w6mLa+bcoeBVlPVnUf5XeJem6aKtz5qJ+2cO2/9KreT31oEU1nQyrp
YqTKmIcdm+YXTr41qkzwmGNuruqEkMQeXzxWyiA99ZX+m6a0L0rGZDaALfEDZrhxkxyrqN8Ssopf
OzY3ftdvHYY4FzfGv2HlZKmV3PuR8ZbAd79kWrjDztnSJkfaWc8xQ8RvQkZPlrk6KduJRhheGKMW
bihnIljYpEimsAfUZ0pDhyxxOSCWCJBw1mKRFpeduH0dlV/V++WpaA4hWV63rC3Pvb/2x3v/45/f
P8EKKA42pAGuf/03UxC+hNb88c8UJdEaahzOf/ps4sd5jcTXshcZcYHjrB57//BiHhV5Qfm9qsE1
bZc/5FyeUMR1DXuEtuePf2X5y/v7lq+yPIx9AISkZmyEP2qYWmBrJtmwiwiDP+cuoY4j/f2Vmzff
ItTN2gB2k3HatJHKw26McwSXwbyYJCmIbYQNFNgIF3xMRnLs4DQLl2BaPNF4rWKmlwj1z7odu5tY
dcw4TEkxrJBvEF3sY6gH1inrSusEmmBmc1hK34HmeOrdOfhg+fOyaJkHnVwHc7csC8g35JQge5rf
zV3QOo1RdK7QC++X1y1PLYvlYWpl5kGzrA0Kg99fbyXu72tFAhy5A02yeX8DI/mZLEvnISUJ60B8
KYJArTmmcTOdrIqbJ7DrGi3/BA8jnUCif/R778lKLXdL+Sk/eZDtAO7NqwQ61RNYDiwtWLV5Yln0
tl7o28hnmJsXDMLa0lAbb5GLzQv6tijF/ngYzBIqZ1Ejvj/p/vHn9+eW9y2vXp57/5jBr9GE1S6X
oF6fzE3rSIoIcj4lYhNb3Dxmf/bRle9wEyB4UuQBn94XWWnDX35/PFo4uf7jw+UPzZw19P4SEjzc
cf3++JdPWP7AcABUv4jLTdBS6/jx6jTN1e+rWK75Fu/vxDHf7C1uOcQvcZWXRCUvCszlw95f9v6P
arNe8/3hv3vd0g17f++ffvjyl1/e0mMC2U7GVRnFQ0X5tCE5Y95yQ+sYM8l43kyFN9XN0+J981KS
bQ/LliniLkP/oJP+OBN2l332vkeXh4okCMJFMJSz6Zf15en3ly5ry44O886fKLLMb+g6YkfXRIVM
eyMKDx1S4vzQTwqoMqE5JRNxmBDZqRp7C0/6fAQMk4zqj8N8PVTLxcfGO74VZc/EpybLJcvgMcz6
w2wOnFoWVQ1CYfX+2AOHutbqwAKoZxdbZ7KYYcwfPX8oUg1ktlL41CW88+I6JEBnF+qAq5atuuyX
ioHvDuXCc8Gs7rg4IuW8g6cGiV6zXTbgL5t/ee5Pu6hYDtMfW/191YsLDpsQKL3b+m+OBu3GssL8
POZYwKfWLbDyONmtHTzcJRoxpZM1wD6ICUYrmHHp7o4oCHcXRgU2H88D+DP3MPHFEnRE3BJK7qbe
dwqZW85QchXJqbrSgrgOpSw/WA+a7RkXN7t5wvIJqh+Pvk78y5TjwG4D8ZU0RPOuzPVnq4d/IjGZ
xXp1BntzI9NbHii0fA13YW2Nd6QtJFuTSzD3PLpENdK8XJb2NWyD56kC8eeQPB71ZbS3S/crKjbs
IUmkr0KC1rZayL1+CNXnsiJ3PG9Rww+m4R31UQPOVFAas/XPKnDtHQKX6dC44pOF72s79piaJY60
3G8KzAvlrgKHSbSqN+zAYpa0JMYvBCh/zjTScBbsi64zeaLDJBkbKJLba0IijNhBnmbkA4rX4W2i
AbzrU1zWHmiuB9yRc7zPLHeP/PEVI7JzHDPnW+alBALVrTp4FkokR1ePJZHSj8Cmy33RRS8dHPEt
zeFkI+Y8KWPM3W2U9tYX+Cza2hATsko/PPacDPc+SS5YxZNuV4b5lbTUDxbacm6xnlqH2Fw3bHbM
Yy5uqyp70zI9u3YFSvAkiw7UQR+4IJVnc7KDYxImd/gSO7iV8c1Uevrcdr7BsMj8OshRf62SAxDK
/JxrjgPIV883rhz37axFaqYuOgKO2vZjzK0wKtUJZV+5Zn+8TY5x16nCOqMwW2XeEOOti35Lc+qU
sY5iU69x5Fg4JlenlD7QhbCf7NWNmYsZzwNMny+JD2XZly3gz9yf6UjrohnaS2xzUbAESCtZA+Kw
arFPaqEuZY7jFf0k42xv2qLhu+/waB+wz6OrwdRjkSONsh/TYjNQQjGIwoI8HJ994PEcahETPW50
muvc4bWFOwnLf1YiCnyx+7a5IVGCYdOZLkib4tXvIC2YOQi5zsPAA8tnpVuFS0A5Kj+3G4Fd9dpn
PKaxeRuHWF2SAHCpngbdORRfNU2DgN3RThhrGOzm1MwSSxADhm3tFaxEsEeuhuquuFMUsUFnu8Sw
KR87nBKv9G8YwTJD3wnRbzm787uh5MAaIWUZaZXNXo2nAP3kJf0y0XJ+bYgmLsZHvIXeTYTmZ6M0
hwd/8CwAJeOVFl56ZzkLPBwJKlYKfT3m9Ws1VNaTLONrIiu4e4DQiRFQK9xn9hW7DCienj6S0pvN
RHP92dWSba9H+AvTmNi1On/F4VwcmZ8eEUVAMjGGC6Z/+hdhB0/MYv6bVedOTGorZcS3YwOvKo8w
V6h0L1GRVM8Y4CNPDg+xsfNt0EsuFldQICcttBJKxXRFReIwRCLiB0/CsK9CU9/TtBlmEzX+TM3X
Ly45Kvs8oX9QZqDFFQnDmWUMlDXjFRmd1sZAenJuJvVh6GQCEnSa1p0k0FmfqBGOOpFuhmcaZwZe
A7wcGR1Eaax7RIGeQJZvpdHHEbHgPNvXgFM0H7UcFpqE43DVnOz72GQfg8LZ8ZJsZ0hIAPjlinM5
tO0j0oMnWUnqCTxEtFwYdFsA+jrOV4hccCML966Fp34cHe0TWQhgwwu072NAbBk2uFOcTOmFtuub
1DGZD/VzQ37VDsvfIbema5QWH3OturOtatjrHr1WNXzSwcwgGY3HbYQwHGGhQen7ux4de6GqL+Kj
RAx6JVcTeeOxcFrxHI6fEQcax7wzP/eytQ9t1D02VvTbovoaEvomFlrdJA02HXPZ55oO9YpOQ3VM
x0c3LPVtN9j2epGr9h0VRgNVamaARneYtRJEpL2Q7ouQ9CKTSD4HBi7hOVfEKmW7ovPgrFONANHR
7fTz6OsIq4m1s8YPk1nWAMrq5s7qsmib56XaKudJ703cQxkkKnBa+GdgAMHEA72nOf4+oh61sgEA
zBCkTE+0KzR/JKrFk6xdSloEigVtn2LWFu0lnb7m/VjdXMp1reyfGMqBzaN7MCT9+NGo46sBTqY2
ouBJ4XfaiyAqT2VdFSAy+uBFM7zu5ugUwib4AuNkt7dufAulWX3VanumvkwA9GMOWqqRQCujXq4c
ZyCTsfN7akBxcRsb7mluUhdrmFN0ShKqCe106xqyOZdnPMOvzsh8v8eRSg42YvJ0RAiuD9mFCDjt
MNWMoSR2h03tccIUOTitgn/HjLri6kdDu+utnvOiRR8uojh6GWe7mZ8HkArT6B4DesVhndLxUBWL
gQis1EpOVYjonGNiXdvy3NbcGLA21JuiGb/ZVnM35kIQpBairK+QOWfzZRuX1XbM8HxXDCoZelVq
h82W0v2I6KFtgHdr6YNjN/v/pezMdltXumv9Kj9yz6DYk0AQIKKoXpbc2+uGsJe92LdFskg+fT55
b5yTP8A5SG4May/bWw1ZNWvOMb5xMGH57yf4vkCu2p75qaU9FthyPcv6U82Demns7JALXEtWVKQP
ElrBCtLdVtTQysClfICYrc/kyAp0t6Y49PeayxDQaa0NwbYQbeuYo7zlbtu5iul3EzvQ0xU1nD0g
ffVMa4XLVyNapbPNoDZj6wCd/FYrqQ+a80Q7ZBzhvVb5ZysD/amjePenfLrr1H3cvPO/XPaKd2ED
DOItcTprNYukIZltlEzuzTmILFqmEe9M0FTuc1/jVxaa3SFgjcC/5vlrXPTk2jgGTlFlyE1H8tXa
FMx2m4gseSFBJlOpvllW8Twqi+KVFqsftf16TpVDPTA95XZlIC6zSLFQMZkIdD8zhyeRaSZKZq/Y
KXP2trSFaa5gUhLOB8M7/U64w5Y30ixL9W5WUg8xgH/HHZM5hOfW/Q0T4LfgDV3/OsWjg4WreKxj
LuUx9ca11Fn+KWG4KublouO1hjrXMihy8aQD4AzRTL+knJrpIC/pU+QM5ziO7KAFAbjFHofs1wId
7X+l7VRsxcjt2iMgCjNX3ml5362RiIcZuLpXYf2hqivIhYefhcuSy2VovhnmPNiDIb5MLaWRjA+N
3asJ89ld6+Cq75vCfU6WEn9n7GAOyJaK66OlZhxzDySMg2naaLWt7+oJ0SHq5iUBlWKKF9FWny6O
Wz+V6hClkF1mC8tvaUQD9urEPzVOedEdl7oe9UiYwiHZyZyTRkctfeIoPvi5e6/JW+UVFRAlBhh7
une/oIDfYatLt4KwUWZrTb0htqbZqMlZJ7E10BaGTpTgPBixIOWrKM+cdz8ufnkJWeZ24bQnpY9r
pab4KHrswHmuxA7okQ+Fz7x6Veld7UptI5cORqFgP83xjlY2fRVreW/JPzy2LAaSccxaH2jD1SYW
Z7Rt0aEdzIcMzUyAT7nftRpEB4glGG6rkt+eGNgVFPtJYWKn8I0TogT6xdYkVtlz42rRqhd9EfYu
8ZWL712byZ8PuSHep7Jo1oXOhuIyVK0m8By3ml6y8e0ad/pqbf0yzRt8YqzVmBSPbe5fUYFeDJ1m
C1bqPczfPCABaw1i1b22Wf3e6PkxHRptK3RDEjDpElPE9A2aEk+HsipDE9FDpdbLh2zWIBR5Q76e
NO8PBY951IC6rDrfWvYTtgOHve2C/mnftYqqYvQqWrjTh4MGdW1pQ/psi/xSWhLrRETZ5JDFkXZt
HuY90S21aXPTEwPUFzAbErNcefkvkMjudwWf2arfU1MAt8zEpRjMd9KF/YvrN69Y7vRDb1glWDc5
U2+qiCmgbe80fTjWuWpIOETql1R6eb5Rokw2FuSWYwkQBcfF7W9iJC0CEMlEAD8BbdqZGjk4BMx6
wHJsRl/Ce8hZf0nlJZGlBo8CPSfjtNLeMLGjsdVJ6gtR2/6hN/4AgoU3qwbN6wI1cRpn3mHJea9V
dKY8kgfPhDWcxWCDU9QGHdDk/OTG5XtrKf0K9qNZ6W3bEIxYL6Rzms6qMbso9LDRReaAHa4H2DH3
17n3BqCghKNYj05bWGe9h045xXp9NpLxvoDwhp8UA1IEp65BNbUp9OYQk4BK6ihY4x95ZpwWBJpp
SbFhfYUtbkiGHLiYp4lgzjoZ8V/civFcm+4+R5P5zYB/+kdeUoLt94Rw79Qsf+teHVgMqE+jp3bC
k9CcHRIReRdmRsBLxV9O1z/XODLZNSltzV6l6g8yRMAMsCUZvjDtZ1izmgzG1Uj4WbAt0DkF8b49
FOtpERRHdX5wUI86EY6lZBW/JJ52YkpTE9X4S2sQano0Ia8IorM17js//PmSI3Y9t+X8qnJ32FH5
laeltHcQaTmfVaTdWBlKpMLrIbBgVON48yS9msLiTXYWUkmffB9o19HGQjdCtBBnkJ+xU22Mh4wQ
13MWtS9/twYKzdzHuXas+Y8TYVmwZ4E55+fFbvwTCQsw8zg4r3M2GywP3hcT/x2LwXBsZX7f5rl+
jDPH2sAMOM6mywcubO1s+WoJotZw1vAbHyw1f3O+ljtttj+NqYItB0dvp5KaQGCNg7ttvzHgA46Y
Jz6CXPFVL8CgcJFqEHJteRyGhKAjv9k1I7HMidTkbbQSrYXRo9K1htCsLPpChFfsrK7AwKVakrv9
st3TAiZppudh0pCmY9azOGiun7K75XUoK5wkeL/VlhMxBnpuroC2TQG3V2RwNparA1t2fRPaDB2z
myolAVH3CZ1Fn4D6KpTjAN9kNF/t+ksAtXXnWp16TmN76vBXrhlwcOZDT1fjPs/9O62hS9MLUcJ+
ENN1NpJV3xOxx2WKHzu2rHvb1470F2DDZtW56M0NKEBz5wjQgBwJk83S+JQI0VAGBp3Xg5Fp4AgL
ST2PrGsTQ/Zcg5V9lfQUz3ZXRXA6yeyjwZWGReL622QWeYAOU201lzqzQfV75I/NVsQtNrfzzpEO
arcOp752a5AUvfxq0jE6T018NeLxkqSR/zLdoNhFJfQj+y7O+8aTYO2yk0AYeKgsnZIUIsYOnL6J
zRoQtmUTZh3l7V1ZgJLvczPDvNaQTGxm0xogr6P1xoM1Z9+1YsYay2ra5pE9nKDr+mCaiyKoev2P
JoUJprwkXQp6gVJKrh2oLgtXKVZEb9hVDuPzHzJFEhX6nVZCya+TU8PICyEkmdbMh6ZD7frqmizZ
waE/oyXqoqTz3DQa2cJzurFcPIwDZjHEHfO5z3xr1ZfxcHZBVmhtJwLndiCJWzu7K5fhdQHJ7Y65
8aVGKOalb6wiazCeFUsi/qD0aYT9sLJG966VRvvLL8cN7LzfhuHHnMcxxNlaussjVBTEvmD4MYfy
fnCoSPox3kT4vMPaXySVeePTrKiuyC/NfdRxNxTQdijG4DBiPg5deg8Bap1sjZbydmSAA9Qx8pTg
CpQ7no2pRRRVG6GLZXLXNZFFL4vBueqqhSty5rR+K0oyXc8OgOeGDeNLJu1Nt2txi66WFLFjY6on
0555hYz5GRiQKzlhl0OfdYgmiI7kAqwtALzbbNAHJhhYGGRvpczvxId/Y+O1He9x3ryNea4dBnhE
D7rJMKQJPaubgx9LgudxeBEW5tekIZ51jG9pNvnImBGvIeUqGZt/yhnQpcmR3INoEsjEL8N5RHAp
h4p1H39f0HHUC5ijaJuxSDFtyzxwK/CM3nwhP6zi3Ij70CGqAUj0swYhg0SqVNszgjdRMy3E+EZG
f/BqZvaytNxD3oPtxKFubGCCwimJrQ13dIVQkhu1Y5YXaRcDSHg+dlYYZyChRO6tbCzgXnGN+ynZ
Q2syITdYVtC7SUMMffsIyNFDBH42GeHv0HlDcqmszV/9NSEfMp+Kumv8+TIvHBc6rYBlVEWvc4Mt
Mja8eGUVjbyY6spulJ406b79tGAK9waTTwx9l7+bNZl17oIgqA56brfFmhgiAtjAMj1sNeDcHaCB
iaiDK1ESX3bpHH2yzEKZCZT6ZIYG7mQ/2rKC4F3byCbameqg9u9HH3pW3nScWc0pokva/OFl35tt
+lzCSVxLWqaBSeAkkDqb4miki6JuEo4kEr96PcvWHlxzZLc9Jj4TzrWRVM7FGMQhna3NtBD90yDi
XjtLtZB2GgFLdWvafy6VtWk2xYOhF8/emAJyi619DHQktEYKEAc35kb4NRTd0r6bpDscG4YI4g5q
/nywG/N7QGJx0oGZTjqUPFJtZJiKjsvNd1SQYRUmh5cdDrDmsF5Sl3T0QYeR590KjBGNo2zs8w9Z
KMuji6rExnNr+0M1Z2NJvJNZ0kcqM9wndrZ85VoXB6UYuJ468NywOSJq7vr7RwwfTd5n1TjydUWv
ihx32wPBxIsME274i6PwvhvP9jSpP4tJ2hAnJsRxFhxw/ZOCK71gs6bv100F0LT6+mPTK+rC3GSE
3Wxy7uaAbnNQqqE718oj3FSvHujbGoGeOu6aauqZbMJ0y7gZ9UBqeycER+8WDKljG+ORGFwrJcAh
MrByk1I7txLFgzcx+uickxM5wSxKNEkZsM1xEEy2cWe6fpw8zYwkkOqiD6lqPchax16jKh52Uuin
pWisc4Qserqlms+Pc5E0ezvp4g1mQjv4aT1mMSxYrb8a+USXXpvzjdVnby2H4RPs2JcxYv7iofkk
Wbm5yPQmXvS1tWEyPQVhEh+U/9C4mXv8+VLgb9wmsnwo3MhEuWl9Q0PMEA6jnlsprfrAIk2VXJ+g
wU+veereYPhhReztxaxy/6mx/MeCG+EYSz90pH+7q3OacVNBiytP+gtKOHkxGm/rR6JgjQ+FR9tV
w2Tj+sWf1h8F2PmFjUw2ZzMvxZEhS7+Hf09BUif9gUwMzBzaqS2G4jmdsvy++zRku61IvX1md9ZP
1QwQpWu3lmZkjwJlfYhdmJEN4bVnX+8CbcklWOXCQ8TRLcQOs1jo3QNHFG0Hd50sRKgzbcL8Q3hd
uhNfU6Ilx3ZktQfK+1j1PDIGez33un8GBQ+mMiUoQ+sIldaNX2k7eCFWbO4or4U/4NHlTQFJKYra
WxLSDo8DPazEMKHRtQB/rXQ3g9VnCdKjHQoR5EJzSW+phD89OhWpEzVBElrUPgppTlulJ1jy8YlX
7rw1e7R6tafflVUOs+2moBkb+VDlmOGVqpGdDtmxqW1vnwHsW+kpcbGtlmzryRBApeoX3oImtBZK
8NnUr2bCyydumVq+KkvykzMnIMHGWptUxFs0ut3Bo8NCkgKSPcc4zYX2qamRYHavWTZu3VWbJn3p
43LaJREMgr5yIK3Z6TmqwH3HMO5PhQeXOJqG8q7LP30yNVLPKD8yVtOViXwFx098bvJehZVhZhtb
z1iNnBRb84SJg/xG880mfJ1Wx2teF9GhkNqT2fTNnYxZt1xLj7ZtB/ECh/p9N43VNZr+VAzlwzHh
dEHLZ7468FAvUw462q3eOtFA4MUyhjRPIKNJibSHsdmfh6ohx9rm/GB4Kx279xnTkX12/Px3CTtg
X3uzdmHY/+gXjD5o13V3k4IcEYEd6bpH9hwfREjpHiV4BbBjKw2X5m70H+h7548afLW5r7fMDMcA
ioT+oJocGmKMdlIUKHHilKstS5OTk5sXeOT1xdfd8q6Qz389MEauCyTZgZYi2HOsyj1qJoJVrVJW
mFoWbzKHsyfAulwkejyezJ6ws3GA0aA60Nw/hgtDUUEZkhMlo6J66wnkjRlxmz/ufSPW6pOas9cB
8pwndHGtGVjJZMDDPbVa4DZ6RyfK2P2cFHkJqH4zbefKns83gyQHcQWBreNujXQZYGLOIF6ANOhT
Nl3tmBNnHN13CUFkPAMqdG/eFMoowjyqpxDN77bmw4KAUulr1KHu2Vnaj6XMxs00IOFoY93ZWF3+
Ht/WE9fFgQ1C/x4TdoY+fZ526Bi1NWWkuxtnIhbM4f6HxcXcQNu2ipiv9jZ2bCTbvvLR7FnNX7g1
lIrDDklMtmoGNgeaXR5hrLMPdC2nLJX1ETgozSf24VaXaLLcKswieWztAZJFg2xuHPGb8ZrQJPbj
1htoyMWT/gLQmOGI+k0DM9/NFlSSSMHv1pvOXVkpcn7T6M1To/RjI5bswjm54SiQ2gSv2MwiqqbG
LBrTcL2FfdHQvxFe6bHubFfNT1YGgTlmyYrnGVGLOz8qCQCtEcQjoX0OxuZWnqWEty8GVH2UpgvQ
v9Vcz9466gZ0OVhoZj0xnlyTV4qEF/4m9hqTNq/ymm/HzK29Rl18VymyolKL6IvU+UWUi+s6U+AO
Zs/CBIIX3DHILpeUJMHnpsFp7pqZxFvUHUDD0m5n1C79uxJuJ2eU3CX0dsIYBMqJFiFDrEMdt4TK
0s8InIlWr+yz/tAgt2Cm6dw1HlCFhQPXqXOM18j5NcVO/8KH9ZwqTzGv6NTKNgfUBc7EuVMkFpGs
xvNo1p8W8dZ3kbc1Sl9yfuYA1EQ+9YdTPiwJhuSpg8w4NO+Gq4WqTB9LQ1WhNjj9danLvdVmQW0n
IExvk7m84FZvdOXten3m0zNSguhbQ78zLKj989NgIUCf68JngSzmC3m9CLQc9Q6rnBfpR2ujNnca
J6VTYX1qyHG3BNSsGUq0bJuDu2aCGQcz6YjHvhasHHoevZQkgHgJ7pFK7xkTt4sK0y6lG0IaOcoF
K17L2Wy2VUkLtlfHYR7V9SlGrHS0LbBC2QulU7tGzJyxIXcAeZxl50UmoxLNMfdGVT4jlZ6OvjXB
2mBSNEnbPAwqb88dgpWt7y2fEP+qozDM8vjzXW031VHl+kvcds0mMsEvxgQnHH6+mwCeLJM200sq
5BlwcwgTLt32Nk6VTo/mwDCQjXkpsHziSB4U9iEmyXzM1ZggS8x8sapdGDM/GXYgLMlpg80RdLEH
BvNGWiQ3Kvixl1WMVx+X7DdCrEtrRc675LxCitt7M7mA/4n5OLqqxfyuGqA7mns085upIKUZKOvl
bIy9ujezX8gS7ceeIABrBoqeikEE5bFu5EDAlmEEef+nTsu3hMp/y/iBri7qdTblxd1AzTwwMqP+
KtNDGk9vlgAQBAtsWvueySGyzD5+9BFTDFYrUml7XiwVEy9joC5XpNS3nkf6TjI+JX5mnLSElZI2
1Afs0yBDq7dCTQEnyAYuanMbd8K56VX6I5D8l1KfHpDn+euYhCFg1eVWjzSCFW39YC/22SI1cC17
3Lu+NayzdOZg6I3H7ieFBHh9A0d0rRpsvFZN1W32A3YNv4aAZz7H+N4PlEnOumfKTfeU3aEne+Qv
iWxn3KXNTDr0D4lP85obu7kPiqGUQYOPLkTf7W1kSfckVaYGTzVhltw8DYXXhrHHKlERLRWgCgDH
XIE4zIcyXsmJhjmMJNqKqo+wpedZKMthZLRX26D4nQJ9qr3Pzmggo2dTtiQLsdoHvoMiJXULeqPV
DPW6bHcC1rOmOWdaWZT9hhamxEg8ewX46xZdFPvmtmTyUoL7RPXuAcUhAXK/2CQuV3O9Q1ildgoJ
QpXQeG7HnamE2GnlJ0aXGrBOekloyK5wlsidlKQ1OmqbD5n7WwE97kIywYeH2uguXqKgwtgabLKB
/idgCecGUDbXSe4DRWT/ubQAVDML23JZv5W01FbYiVzWFzhoUK/6jYo45bmIJmaftKCdX/T4Xhx3
IoPFn1D0lcV5qobfU6bTl4zyvTm7zxBVm03r5tpqsrJbjlKpwr6xaagyrqSSBrXq+QScMrXtIr07
NHb3Hpvizqhlee1JdDBTFZ+h4V/nIYHXDg5qzUI4H5IYQ72oBPMw5k+c/26aR3WnWa7Yd4t8+PET
9BZcysSu931PXWRZ2SPQtXG3VM5LfyM79Q2hmlatfdmKnaJM8jbUZh8+fKSw6TF1CpxCN09V33/E
Xdsf03G+CUjtv4zP/6vk67uPsf9u/+32O79JJuhAFPU/icz/99H2u777KL/l//eH1o//8fSPP3X3
j/Pj5um//+Q//XX57z//TJDxjUTyTw/CqsfDcj/ANnn4lkPx1zP5+yf/p//4P6OiGECE8IH/v8Ox
z6mEV9Kl/5WJ8vcv/c1E8UCcYHK3XMO5+fP/DxDFt//VdX0DLIn7X3go4l8dHYqKMFzPNATok3/5
x988FNMBlWLhceUHBFsgTrz/RSa2Yfw3+71NVgWMJgsRoOfRMMVx+c/Ovk6HFjy0cXIwoLF5Vnzf
6FUPohzRbZGwgs55YW/tPNr+PPr5Qm8r7ITIdmLOm/2of/3QQX++YI5FyPsXLbTzmkD0yx3pX+vo
hn1gG3F2GTbmXtAQht7d4ZAHXG2W344EZZdW3Vm0NHtHX5GD7YPqEt2KX4dkgvYMdPd6dAb9EpWg
9Scnbk9kU5JUSJVV+QMtdR0RuDcsj9wBeCmWhda+QoydM35Di2yzd6Aw0tF3SuDT0sHk3vkwjjsD
K16eh45yD23nL6+0cbG4K1yABcEd/HIVfcqGxOu4jk74PKWZEnQjobNRaMOoT3MzMPAArqHeOCso
DOpg2NG0AgU8hhNt6FUf++Yu2Y9s54j+0Qsx7t8YGis7rYcglVG/Kfyc7Mt42uoGwbRx8qGnec1k
IKuCqRHfpvEEi3neZMC2Q0nnglWUDqFhY/9eGEAyc2AaU2ToZZvxmXCaJOgj+krI6jZECTZmk2+z
OPvjZO5D3uJr6/OYfCwLyIrpXoskvnoNbEydlrlwGIvltykUgTM6RuEt2mfpLcklLtIwDWkkGbcK
jKBgjK3OzBxPRQ4DRSOOwqwlDZESlsoY9KKfy0unOXga8MSvxpxn7NIjWbH0ArxDVJ9yXKQQyA5l
/ZDpw/IhQee16nvy02hfRoLK1OnXiGaKtSyEHdKFemSUvgbFIwK8Vda6xbjL+CIRq9znNMS0FsJH
l0Wbsu/GVaqpaQ8y/LBM9zN2wF2BS3SVu9aTX3bdIeq1vTV6IHsbbc9bc3TbmuaPbX6PC8eTIQIS
ryDHBZqtXdORp2nrFcX/dhK8uq6A9+x20tn4A7h+envZLrLcinQVgX0yrmZSiGeoPDe6xaLjlM2M
BFGbG1ZzJQMDcj4UAE6SZd9rF2HwZlIu7W0xvk+DPbOTOMzLvWlFtHWFHHLN+Y1sGgt0YawV7Kz4
tA7Ydb7S4n5OCnR0uZgvi0K1k2j288hEmFxI+yAyVHy1Cf15nG72ND3oTbN7cGKkFQl9laTnPvM6
xTtu2/ND4/TwYa2vAtn0r0TuZWsfB6s8kKJHW4ThLEEtdGW8p3ip3hGs6XDKU2vH8GYhAvuB5kK6
AavHhAbFTKsN895wUCOY8zZL0nJjJ7m5LV0KPjawNqEp2guC34g9Zyw0k4+UDMcxjeZVWjR3Nb6/
vu0YZc0Sa09NmXMDyV9RuW8M29mgUKInOlK295XFHW4kYkv8HbN/A8VeTeRlI1riIPMqUHQCEZUF
42AhYTL9vU1U19kg2deAKRbilEhNdVfOzz2RI1u76UoG3TtkvfGjyY+fMy+7g3307o7eXqoBhYPm
nurSuk4lFzLTmfHYGPanoGGYLqBUHDI8glOKgCVI+R4vsvD3ccrxSxIxmxNNEZcSxTMdfmcJ4jhR
obnU6JMqekrFoBVbpPBcG/Z1HpflMkr5po3Ja2blEYMBBsmLbOt9F3mbmr/R2PVnx4ibUruAreaF
Bha0EBLBgEhPfMS6oqsSRGUqUDmpOJR9+Qeh72Hwm68IAOod2SusTWMCxj2n9ukw5gbNvCRrQ3Cs
j2bLCVoomCtoDuNQ4YmyNCKlG68LGAqceyZN9pK5G5Jpj8tChzONmEQ4qFzyQX6CyQSi5fvfaWu9
DW3WcYqCfpEazUWfTbI+aMeuE6aOW1OBRKIKWlcsbQiQHJDsg8bQeP6gEWDSSll2EQjKnSjrMRRp
cjZj86jGGK6lPgE/GYygrVS/8fLyYOC2xGhlXDuDZNholwHawGRHw0fOpMQ18XyHFr1fXtwJlUVE
Fzn0Fu9LzWOAanxFmN1wSlR7bd243WV18dWO6W/oLhl9aez8tYaIIJlf3T73wm4Gfmp7UBxnIo8t
e/noUrgNeoeyWOqOv21Is0IRlNsr1G5qlwv1Z57qOtRz66ykP2/SHmtZNrU4eBeSxydOImwt98J6
bOva/nLVi5MWb72b548qJbPCh6zBNJrzbyHUd8/4775CScnEx1t7/jSvKtM/ygVLsKWLX2kHWC8/
Z1V0EDU6xr7mMyZ2YIj0g+7E1JlFg5wo9teufnMzkdS66sfxd2kzao7jR5FUu1pKVpXybvYNE43R
rGNhEi+mvB/MrggdnCOr1B8acjvxNPufOnW6Tj8qiD01bufUfBQo7u+MJGFhbvNdz7Fz4+owE7De
cPu1hBrX7S9yzYEZkOEU+L6KNiAUcqzPtRkmzvTsJMtbyiQhYDhLQpYN6iwbftUQpcJa9O89Ib8w
fjkqE72jEM5kG6nXGxdJIze/g1EDwXug07XHaEovzdfTN9M1sqPtUGGTuRDmNlL7LjMBFHg442y/
be/SWaM7DZL3rPwitNW498revNa6KlEj8rG6NG+GypHrOXMJ7qQd6uRyPNjWcpue4tnKG/smcboZ
8/HvxDehB3stAIDkAF2/XwHeSA7CKPbaQBoYh5Xm1Lgd5zRb7tqOTEZcrg5dY/EyiPHNTAVbiCQ8
wCzEiugjBxuu+Zu4EmL07DtNNrQh8ZNWjY6Mx2E9Rxm4dwftwfHGq+IyAlFxFJ3kNk6l9tvPAtNS
2pMvsktsjjGk+v4OEXbRL+QbpOlMN9Jj1ZmXt7zh5rWM0d+RaEWsWyXf2HXsTTWj/cXYzfDYZlza
iUVb9WD0B5NpPstmfKmRIchmWEWuRJzaTfZKcGiu+kLBzq3kZnSafTfJX9Fyi0ac3fTQ2fp3St5j
Gy3VLgPus7UZfrUoC7GNeWJvx+US2iVAvNar6ltHW7/qqKtR2xXP0y1zFW2XHriGiBBTVkvIMZtB
krvkpzzT8jV6MLqpbxqNcp4l4ZWgWoNU1+IXaXczQ5atFbsmqi2KyK7GqO6KJMxL1KLcXgXGO4Vo
rl72orhpIdit14TTsIJ55skqiW308pRdsMH1M6REgqCTze/rxjjYN/+tgBED1GNTovGjDnUYDPTh
AHlpJ0dT33EkQZifGkcxRZyHbesLoXyNggJpPBDQ82A/cX0aIbS1bDWTdrSGZHBAxAVEQQ36ns2b
K8Ps160BWg5MEa3XdmeOIjn60ETJc2gpYDTjO85NydTH+WX1FpnUnVxPVa72bTyt42rkhM8sDbYd
yZJWnSBzo11hZiWDTd5PJP04tW9LJ9gAwpeYGDfWr8ngWkmtDrgxZL4yJxjKu035XLjBvUiYzA5s
jz8P25FJD877kk1esIP4/hVBkLHHnrSniYOnPMMylBX1o+isalO66XJS4rZ+F4SNN9YNbeEwB7VU
/dCSIdwbOcotopJfyhhNndPYod32M8WxzI6wBiCNUrADBUH10K7b9h7AFfrByk02dk4bLuWYgpQ6
OzqVe9U5YwSRBjTV5CMvM1buskkjLkJmQW3pECWYXhjKvjaaReSkrllHnWQ9Y916uMk8ZeDVdfBx
QmmGXD5QDddRdiJ8+nPKligA1gU6ZEIcXvjG0dJ7B6Nuc/GTUYa6T8iRg6fPHAo6f0N7doitucj2
FE9OG+bS3FpQXNBgjBvOHPJ1KRCD5mVxnP2UokDUj/VkRqGemD3dvOrYg408qRyTvcy7LQnNINkw
0HrGAySgd5n6e7rz7zOefNgciRkMNR7X2oByolhGJ90PYj8zN2OTrBf6zzzTc8dw8E7ovBBvKZEC
LVxmUoZL/CvBj4uNPcgiTjAcHN5A8GRbifE1MPpxy9L4O+0wbxXEqJOBehO013tSrUsa4JVzsOxm
h1JWuojh4vG3jTrvrLOxBxGsbFJookctG78Kn2bUZKeg6rUHEmr6l8QGAZgmX1KbxGZou+m0LBlW
OuNozAfUCdBOhnffLscLRxmx+OnZbWl/jxqMs5ufqIPyEbTL28inxuwWQteUV39iUgrGM585CBKB
9MRvl0vTu9zTiddiyjCMTTEttNr9zYBzpnKhBAhVr4rOiPedkwJ4GuKQD5xEqBhfBVnIDIcNCw0d
K2M7yue4kdnObqBjcpMmFewPMsTW8eI/EM1F3BzDh6xd2Adc2H2WPm8tTz5Aa2OwOPnWR5nZYZ3V
IcC26svIboGfOrd207ZUuBWaFdT2+HFQ/6n8bpqnE4qGS9cbxRMSIhZom9ff6BphItOIzd8gbEUz
7bCrBLUy70tgcHevF9EQ1VPo9TYH+wP37tI46nFIERly3EcsL0YY/qQWyJJtda77y6SWd5Og1Enc
eIQWVrfUoC9a4hgu6upWWMkK7TqRNuzJYSzSaYUn/N4AC4OoongpXebCDod7mDo45Oy5Dyt33E9j
42xSy562NEEVrXLjtTdTlA2RUnutMAhZ039Lzyu4T8s/Wd5uEoYpZ31Eh8thmyqTRt+QGXI/RuMT
Ulnn2FlIKpOcPX6CKBdTF6BNvPn8S/j7phlRWtZMWhv5TVPcCRmth3bhPqYDb3ZmIlLPPR1fT0MH
wK+a9tySIjup7gVQaBr6rAMb2AHmRgckffY6plJCBGN7k82gfYG4YoU+kcqpTF87hyzoRftJsjMe
kx5Pphxd3GcuseyuS62jUWIxIljFPDc+tvFbpvozrWBr7+Iy6NBtR2Tn9Q1HGBHSJNYSPNssJo0/
2NvByBHCWUfDAuehUsRu9CB+kv0SZo0V87pcHtx5ACmTCw7ntd4yPp7Z+XpAFHb1bNTpN9IQQjdM
0uwGdMPFVHxS+X4Yhp3RcehPseLarmruNlEC8Af7bmE4489TfzszHV2SJRlQDNwOLi+himF+YPF/
RaYyIsuiuJ8bLHzdRfOe0lsIfBbhN5z14Vo5xn9Sdx7LkStLmn6Vsd7jGrRY9Ca1pCyK4gZW6kBr
jaefLyLZzCreY/dML2cThRAAWcwEEO7+C/1QqYp+4DmFOJ3sz11hHOSRbEq8jTv0M1y76YFx3ld1
Ea88hby0bCqr0g6FaGSXhze+k8JQFTUM/XAxM00HzE3bOryxbTve6mZosWvz7mw/8ffypzXiV5AN
lcDm0ENU/fgl1FYNANLrzXoUZmPScUwe/V23GXDzyJVm74hfUM0s9dA43wo11/ayI4dHfRzXYL9+
qagUrdiCEHpPMxsn8RvLI6NHXIlt/gZ2LhhxOQaVFYxaFMC/5I8GxBDopDgy4txcaoDfl2YXuwcs
GHr2IoYTH7rwrm1xzsBV3VxNitruujpf40VGzV808sgjP3c5qvmY5IqWDYC+xpQuWtmDiVlD3bYH
cibtAZO8jgJrMawUyJ/aco4x+jLEefgEEIDyMZm+p+6gJ1GzrfrDjLbspRnbxMNq6GOw543CtwRK
MbHunVIn8CZUp2cbyZEnmutYzm59BzFIFEWHQ2tr702q9IiQu9GX0RbpNkd7CNDZu5jQ9uGgUcTu
0YYfUYq5NprwR2KTXR4qSoUr7NEbjHvsaK95FRhMJSl3E6/nAwib6uCwR+cLDZrSrBU8l7I8X7Lx
6i5dJaHM63U4xZkiQxhn9gCFwZz2mv21C4LhoGpBvq3QggGji2O6aOS4i3kwUoxRrywKd7aWRSvA
T9OEHbrnEMJXqdfxfcbuMZmzr1p8hrCGo9popc2ujOIOTLIbL0G0IrEQ4ItzbVLBVU/sadwUY34v
x/n50Gw8BA/nQV0GQlkG4a3mUOZqSBYPxa5p0sptUCD4aCUwgMoQQG4D8f3a5OKHNmYLDVsO3hni
ChrI9UMkLliJ36KbQG+Q/6NfKwiQ5ikMDr8uvhRAixHj8jJMaaNV4PCYdKjWGyphUp7jCuMGKMCE
7bM3lGzXscxYhZr51o8VYGFE5tekH37AMfUWTgwsMlHOft/s3Rr5F8WfYLMnFIUtBdLKgI3gsrf8
r8Ds7oOw3vZqb206JCxRmnjBCXFYoziNITQgICrtVARHQumqPaPRTcnTtn/GyiNMoGqNnay3RA79
ebKCkxGb0HfZrS+8cPA22YTvDgQkl/sYSTMP8juVOcW0YI8t1N2Q99hAETRg544qm+0eFD2DfWik
z4GLgzJwOS9Js03bQfprsqDnkQpLqnSNVZC1f7Gl6/adxa5USZ6jBEk3O+Z5qW77dLJWJroES1uk
y6kMLObC7zcIlna3ccFlXSTMyFIWZ2PE4SSrBmwv6hzXnaFfqND2xs742RrDIm0RXE5B8/CbK19N
le9FMdkOtxbYJx+EZj8A/aHw+k1Jn5vMmdFLsWF2pQRcGDIukOBRUFB39o0Xo0+CuOgiSWv77OT1
Pol73Oz6M25r0wG2NVt5/meLtKm6u6YLl41iPMFVgPzNZjkblJfCyLE4KQDXtiLKzFFWVXwLtAmy
5xbg26+9l+GbCas8PWR5/QKttzuQuye3oeh7R9O+dkjzLRxbd9ZFPur7YHiO26H+QiZrYesUJj0Q
OF6K8nvlp/djYAnWPegqh/cbdJhx7Wjda2+h/NlVJKBa+xsFm/Q7amZfcweCkOaE39vZiZBPUoA1
DXwYStCN4LHy7/zBX+CkrqmsbhCiQI3NKLZBr//ss/6RIuICfQCg+v7d7COsOXbkPT2MylsUXVLS
EovRHqNtDR8JqzqXJ3jHOzguvDXp99t82PkqPC8gX+rWKJxk65lDDAqgDrfpGPwyEttaGGzIqS2I
7FoPXQxxOk1PlojiE9mpJZV4IYxqxtXKaLwnIoRxMY2EmC17hKh5I1fwNowxMkQWqLaBDCOlEAFg
jYq7iXIdWY5G3RnY7+lT+NTXYPcaB7IfcvAFqojhMdPu6gckccDRu8OZLTjmFW67sUtKllSuSYSC
yh2LAR4sxWxLx9a1PnNr8e1CSTCeoJoElvXVzKJsh61pkdkzW7bxWdUycxP07ZuvdOlKsdSU2J6v
WROHZC5iNj4FXNww/xrwwRCHW5gyg3eJW5W0DREjvkX7OqdAnk8zIkmVKEJl/pd54jf1Ed7daJgs
LzQrPHNzLUQpI3WEW7I7gXJBGRnabrlJI6TGnayLH8y7MovgeDsBMCj+3ORijINaud/g3asnYWJG
eG7dljr4RSv2qdiT6ptsJThW8dsEXxvpMOhGGhJWAe6oCDJo95qvvtpx8kZiGy27QKixl/vS1YIj
z9Z1XmBNOvGfrbENUUZCu9AugfahvtXx7t1abQRmSa+/APaLCE1+Kgr/+qEBAmpULDQwqhX8B3vj
psoPy8zmBVTqv+qhWQ4zeKwiGuYNalrgH8zsiz0MGIUm0E9HP+nWDj4mm8wXDP+e/DOETp5Z5JI9
Et3g4LPyFppnCq2/DO2nIWn1O3XXVBBq+Ob5JQIFRdEE0FntbxD8n/IxXaG1ipgaHiybwK12lWXm
yzyx+lU05bCVebDrKbTIPHDXRsDrNBp4gndhv3Hb6aQb1g0PLJDFEcGNbnT8bFKTBJc3Yfps9YDE
7Lp61oXtKhLNmwp2IvnZaH4ehLUK2Hwya7O1r3X7BqMrUrT6Br7ZtEu16GRG3nOC7Cwy+SYkN3hD
5EOy7TRFZ3ivGkEXLJAUaZdw+h4gabQVrKdF2ttf2Hi+qKGhkMYat47H+x/W+bpv2x41fsQBI9h0
qvfS4bG9hHuncc8Mz6Ffkk12DupgEIyUYCCcyXkcTG09T+rW1CdjEVOPIeCzSkLl4luR9i9AJ1MQ
NZgpOv03FC514lrtoRlhpyKHu8jwbV1mRTCcerXDqT79RTLQ7O1lKFRoepO8GHVLxMMKP9rHUpnm
o4mEJk4mJGviIH0mrxnj38YuRTYVBHQ2QOC4s5C0GFToXWSbgg23QCXvIcuaYRuASqoG1Kjqbmsj
xX+QDdRl1LJEd/JbX4UlF2E25murcly7aMRGpU5ppVN6hIdN8NkUJlwNRl2EAE9ETpIyHcp4lD+r
hU/JTwKrHLMZd6mfnLOUFw9y0LfhyGvcizVXW2LiNB5KJPETVZ3Y4Uc4V3kDuDYStwJBTM7TdRp2
KGxiceRBMrYp9nK8mlN9iyYBQb17X5G+hy1EeTJKHga/tTeqkXkHw/bYWPfLsbWiQ6l3ZAqzmaiU
UtbecdkI2Q0Qq7S1wO0qRb7QVbVcTyo4P2N20+OsddnRDAYyIoRXwRShKTzYLTDroLAA71CbsXWk
9cyAbactGnkkmyFOCankYY6C4qHY9KGaHPOIxNCYGBr1Ye1X2aGsN7nc26nJBm7S0BomW/YzUOMa
8027OqB9WuMfT5dQD3Cs0u5QQiL/IT4jR8iaXY56PPFMxOiq0anQbwHKOdcImriOM5Gwj5KlR/AH
PZwfZY45uXN48jN/jjgY7tUsUraGaWe72LeQQmQbeG0MHGgODVjYFOVwDuXMZFcbXydeSJIQQ+QW
Lk+fR/Biy6+J+E5O6lhBJY7qM8BeoGbXsdZuzoiCxNyoRH723AabEVblIL7Ymlgmj6hHtwjfPg+I
x8PTHo1D1gfcCShyCu9MqR4pG02ECPNsJhj3ofroGRm5GaEj+UlR0oqBsmtDUa6aoYmOeq9s45w8
dRTX2F8IG2qlwV8TVnjk1eTyjNFZ6mXlkm0W23qz9QNgYDXfMbHVl40Tdd5GD5ybTARzbeT+Qro3
XPFa3zuU5jsjZBvOFi6P+O4UYhvuBA2EDBVORCQwHRTs0FiTLpdd6eD2a0/24uqSKo88V013WkAI
m+OsiNrACLknUv6SQoxSnFE2V61Go/Is1Bj5jlpt6G4wx7xJhH7lBS3SVWvUFsoddgyzoy5RddN3
rW0uexEjZiJa9CyDeCYgjys/iEBIYaXSELapHXvlUr4m89EOFPHZkpcFiGS3zq1jZWjHlhIQCUrk
5rfg0YSJ5kw+FTZn6LRU3oKy6LfdZO46IbWWlf6D73n5Rv6cIcsQCkJSj0de0/jQTI3hvnVnyjlO
x17dL0j8mi2/bG/uXL1bDjIQUixn3SfF69VhVY0s9q3CcDf+cDqthFmr7Jp53W4NNBRbEeQh4Z2v
fENVF8Ns8qA0RCzohVXEmwNtzr6ZqQyFFJ7cnqSw0X239ekhnmNYTCIKlYqnKRoLPJVEH9kEcp51
xN+iL7qjk+J7UpJWkBCcMR/D9HJYiO9n3YBhpXpwcZINq9cJAxrUhsSTIiU5vARWDQWSjxDOIZ6j
irD+raDqzRX6kfwQpESNfWjv5NUnaQcsD2WjJtHlZ1Oqencd1q+qrHKwF263uTnfK13yFgbG1h5C
d9v0QH/JpPJY4huiQUGdlZ0/ioeLGKtNu0K2GLN7+T82nQ4lUPl3iJXmdTY1Fzr0eHEyDk85YJyD
k3b2oW2aJfwB43Jvyl8ReDtkZehGuGMSlteZ+92fiqdUpEeaagq2tkiliB4yzD8xvehRaUOz1Kd8
iHGj3+CO3ZMeEL+WvFVkVzZS0XTowm6FAjU7ILFknJRqY6CZ5DXWTWCmoEv4dGPpLmtNIUDyTRIR
BPZDt++zDDI3OstshKmHl9MrbzDo0XaG1nVS3yvpBiWHR6NzjZ2XdDdarhE+BEBmiWlWI7kWLKvq
cx+pd+wgSEby5NLTNl3VfapTbQUaa9ikryst5B5EB6rgr6qX/Y+SvOai8LIHt9RfoXt+tVP3pio1
b0VEaW4RWTb5a1unNJ7nbRkDkFRVqEVCDc0pv1odjhWVpT4oFgaeGVYgSyhFCKVkb4GH4EjX69k6
LaNlHvpUXMks9oaboBRiPnXT0cAXtoBSWejWgLR0dxMP6VvRpDxszTOyOfnCSYofpOObh55cZZ+O
1KzD6SH1UaVgP+YG6LmwK9w7ldA4glGyqlP7TJr+zo1x9HHuNVTX16WZTLzco9sxZWccobK7didz
begExmxS2ai0w76six/ckfMCuHC/0CPf5c3cjMQQKHi6DfAHqgX5Ea4ctj9Gjvha1X0v1DvL8c0f
oV9PlCZEiadgj9pnAewc9TkwlVuPxMU6Bge9t4f2L02qGSBHMFYNuiaF4m3kc4Sks6BSxBTfanU7
2O5Weh17NUJzS3mYjAFk82kPDIHnGoQqJElmBXHq3DuMsAgu/jL/K7zn/89gzh8wEdsaaGgQFX94
1WG0/J+gnE951P76+X8e22/tr+YPPKc47x3NaWNw5whDBGpsuiahmxeDO83R/8V30/Fsx9IFrBMj
hbyo2/C//8vR/sXbwrma370jOjX3X54BxhznN93B/E13/jeITkMTVgy/2X6Bb0DcyrM1Q3dsDyet
T4DOVCOHo5E3/0Wd/GzlqvE0Vqm+KsPZ22q9DXvcxL0qm2tvK2dVF46mnMXCy7jMpmnyPvt3514X
/925mvctQu8JqeISioZoXKFBs7j2gaZgiCaaT2NogIDjvgwqzcnO23EXmDPqWx8NUdDv3QhgEZIm
O0TxjZcAdBckFbiiiuiixqSuCVUhVSHV9KI77c8kb4fbYASVEobrwqnjTTIP05tVwqWAofgC/HJj
eXELgEd1UIBN/dk/smlEkFMc2aXnH3M/QM3h2k98zTj0PdXXiXjEdACutbWBaYTkkaJC6VQbvIK0
o+yHdnerFL76veTJD5fRzE/xHBanVDShzw6Qt7qJ8fYfE7IrGzuqi1OCJTGhtTgsdziBJCc5l6Kn
tA6Ic9ZBgM7GSDhxEzd1j3yb796E4mgeeVPWnpBX07ZFYzTPZPSVuzYtUBBSQpJDiGDg60vjKwmN
U00LuCvDom2HoCsXZmZnCI0FHnTK9kZDi+QmoPz9SH224QHtB5taSPyFQTmcqWuSu8tQ0ghVq39I
kpiSPEoQ4nHeqWn7wP+j3+VRFF3G5IS4V0gdxMFedu1ZDx7+00nyQqkF56Auiv1A6hzqR8S7BbDT
740cK3Vn/G1CjvGifnr/zF3jZor7nakN6W1NlfvR9xVry6Mf0qJph49jQ56qH5pxBTO33VZJaxwR
rye/6Az9ztWq6AY7DXuN5HzxoI/kwXiFhi9w8dEHGwU+MK/UFVuxlLJ6Ez/Lo/TjqIFocRm7HqF5
oeM3GdrIElIa1JwcMUckOnABEH2Sx9Y2gAMFc3ti6zEDbFaaIXx0KF3vUHGvdsGIWE/Z9BjHKFn8
MxwhN1Rh9tb6EwkiU4nOFr62pwDW2srHOHlTdAAp2SmTz2Cbilit5xdgp/TiJpxCPPCISG5wqS9u
KmewcC6E0CQnancKNe4bZpSwxZCnKn+wjz6TRn3TURxlv4MS8EF0cyis4bJwZuWAseAbtyf/oY9u
ncM2RDJHuN4eZ6uFbif0cI5xzsZ31SZFuzaQ8L4MXubjRvtul1m4czIrokCrwMXtFQybLeWH0uI9
lQiKdgYf2o2ddH7uU4DhahUFLrjMoCVhYpUTuUWU4T2UbS9NDqmPdNnvI8Ho4qENE9pnS4FZxiiK
09M2pdB7X/iFvtCnOvtBJnc3xt34YjX1jZNXyI3w9JANTz3/aInniOxm8mFy7fMB3gJ2ihZkL+NT
SyH/HNYCreFY8ysiIye70e2fYTQ/mrMVvWSuNyD6C6qkmOvsHHne+1IQhKfYzIp/MOvTtE/OZraH
+JbpWTY5PZsXlvrJCMjRMpR07dD9lQAi21N8IUzQhc+CjBXaa9jwuf956W/9fzv8fC45nmSptKO5
No1ZfYKu8IBiwXiLg3H8hBuwnzUZmySoYJKJLxsNW0aeYVlyysEeyaFML0JKC+Kb4IozcCgDISPW
XU/7OOM6bukzyrXyjH/+GSiwnYGf5o+TCwsfd43hPtLr+uTbJN0tuy2/gRI/BKMRPGeeEu1NlwpT
AFXiW39soyD51mRFs2mjwt3ZadKgy5rtQR4RLLaPGHHmd4rdWg+4hJ2DyelewUmF+CTb5lpz2u41
B5a0QBgxvM0strV14GhLrQYN4tVT+Nb7SO5nqopmau5OqE9Wd44Yb9wxXKvZ7O+ryMoRnVGXcrzz
wPNObawLIHL4prW3wzQ6r/6UQ87uECORw0Fv7tu4jJ4CDzuF1sRKC3xx9IaGyuq3jdjf+OPiBvxp
bwNZBZKKjti6wQ6HryLzv/nqzbHhNjZCjT/ZTxsJphrKHV5h85upztirTzp7htI3HrrZ5VWO3aeK
aB/Vl7Y5zTA+H8JAeZm4YTckZSCdkh481UBCTllZvx/JMcXN7pJ8Rtnuz3G5duzsEYEoce51Orar
uxrwxe7vLifH1CbeUim9R6AepyMKNye1zTCOrV0kF4o5eG3t+NYRN7flW3eVbaovcqke4j4vl/az
/ttSpJWcn4Vi3MVlpr3YRLFrrdTCVU1eDDC8Yipzmd+53bDnltwMUJ6DhThSyfkFQm/3/ejP2c/r
KMBuxoTyszz3Oot0sHbQ685curmnnrCw+b3xSm0fG3a9/zR+XZv4JSq64lTbKk7k5tFESShoL65L
rufKMavIb8FpjMgZcaqclOOfT8s8QtFEB0JbJBt/TqcvvDzjJVnf+tWeKFGhvTJ8p/58npMAwnYM
wj6KEOLDDh28s0WmWosyhC8Au8CFiW8hFOhPH71ZWBsCVH7Se9RMNdETc7Kn86a6rvx/Om8WP+Hj
KtefF/ATZO9j7vrzxNy19/GbWdTPEc2JOkoCgOKx5jKXo6UXFMLM4CzH5NG1gQTDRJCaS1sb39f9
3eJw9P1/8Kp1nD9vZGInwzBd4hNbM5EldD7dyGMYKXpYG8rPKFYf27l2710qbOcmoRgm72i2BD+6
3HDv2fpE5+pj3GW8+RjvZ6SYikqfxBbix+hE3m/r5bgROD9S/1tUe7AthWIzN7d28j++tZcjMaZC
p1hjt4E7QdgAfpLfMTktG/ltk0dyIW9Hk4ytyRXl4OXiria0FWYgrkrBprhKoXTlvZejzcymOIOC
sw1VI1rJrgoq9h4Q+KVXiBWkf8pFNCKjGVlvM6xr10f1O63a5hYUWblsoyT7UVkhyEp7fMvYJq+v
K2zrJ+rbTe/ae5R0EwDwNpusa780/mE3YAlr3iKdgiLf//zv/4KlyocoKI26perQsz9/imU3FQ7P
IPenEqSahVS1VgkkEFFkgX56pytfZCdJdoNVKl/KyC4eo+kbFdOj38TB2bZrdoUf3RIDN/5rg3+Z
9SKnvveCCbtRBW5JpZ8MMw12TanqJ0scGWJMHsmx62xR+sr2uk4eIa/4oOVzdBocjxjE1McNvKIG
tf7gvZETReeNBIX/MyaXkFdmdyomSisFtl6L8zQxKC8jV8uFXjJ5i//8zrP//U7BDZP4UPdMy9WJ
6f985QVULBV1DI2fllCgbqJIO5F3fW/sBvL9QvbBbvE0xWXNQHoe5yiWyKEq54NJo94ghU8NXQEi
cpNgCR0bYXM2cWO80UUjxyOAK2ss7czlpwk5O4LIams9WoNEUdp9gYBVeqMWfUzmLnutxkjDkMhq
0JjtwIGLIzFemMh9XtYmUJduzS6BjN/rTxhxeneOg4LbUBpPCA24d2KuUt3f5hrRM83hS8H3EicH
pYJ6VcZHeRSjuHI5Qj77/eg6ez0KBic+JnpTb//zZ6MZ/34D4DltmwB78Jo2AGn++eGEDkqA8aTW
P4EUzY2JGpO3kX6EEPfvSmVE+T7EnfAy5Gg+iiR5N60CfGNhTcn+x3ycRLgqOzWJRVc5G1loQZnx
it8uIyfktSIbjF4LLmPhl3W8jItZ+Wrp+UNR1ohzkiDBZJh/A+Nu1PPqbfAxakzbXIXEAwI8LxT/
XJUotOtRXu1dOzTOCS/NtTbE9aOR5TH0ijB4E1cMEwdAY33CvSB5cA0wUqZSGkDKq+yHqarbakS5
POozfz2DUT1oqe3fyRUAfIablIwmpqfi6yq+nlhBqidHfmeHCnUdywgASn3MXBcWOjAOI4AHlw+w
izwEStD8Dx/NykPefuj0VeS5DQlxxj5W4MCQoAjqP0i1GmvG8RBt/OjimSHHotRBqMlj7+fIiDP4
6OdEaveNiDvlmOKRiZ21uLmXE9drZTJwzUG4ao3SHswqXFetm990QNJu5JGjZ8VNiYT0Ebzb+tO4
XCEnxZly6fUkS5xZizM/LitXyHG5TI/Gy2Xl0KfT/7wsonz/8M52/+3Lbuk2xsGWKxjskO8+vbMB
i6vxlOT+DwDBK01z8CjuoD8fZ5Uw3dYwqpTdyvI1TAsow6Gzyho5/Wlh7IbUHi/L5aJRXEOuvC6X
l5RdeUm3tG5TBFXQTW+nm8g0Sh0lxbS7KXFUYWRGgvwGnyaGnRL6bzCo4wKjvorqx8c8WduO6l6a
oKwdTTeX6feraGSRwEpkoOmDdYniJxpQSgdHPS7gjMhD2TRK6h+zAMtoJqU5wG+Lr8smYRsQorV7
BCAelSWXk0OXQ7/DfbZ1DH+DVBbi8nkOyYY9O797Xwj5rPcGwhO4eNl3B+dUqrgg2GEbvo9dF4Ze
+34FOeaVlnf4h8ed+Sn4d1SMxUzCL+J/nlCG++lxF0CPsryyVb4nDbRxchfGQqldiLBFN67kO+L6
LnF7b7xx3+RAlJcsle+UKTOqVTLP7+vlmDwTEdDxpv/Bk0RcVbylLtf68/qXHxrFzl8OH3kyQqDF
Sqq5752HUDWru8ueQWwcCMGvI4GbJXdlfEI8FWA+d7lUsPEUgMewmsxt4HvWYz7b8H7wIxK2e9bj
qKFOKU4wfZ4DcoiMKycMM/DEJt/KvY1CLQ4Cg1vsZBdUfkeZUit2qtgGYVL3Pisz79dZmXmXs6pY
/OlcLVHzpyKDXDiX41/+pGd3IfTLS6ME/c+5TLS9HJKTnZtiTq7Xf2Vak9+lqj6vRhia/E8yiBab
2ID4LXaOcY9W6aRP1m01ISPqNKjZW40fvDXQWWrQYK/z7K+CoCq2qM6FK14u4WNfGeGjloxrgFLK
rRwao7FgIwsXiOI577hu0BFSQhkyVCLoIFrhoS7kubeOOCotZGrIpqT76wTmNeYZ9CGumCy7jsuL
dG3e/zZBrhDJK1VhsxH55nzsUefFFp3dXFwWd6pi/2gnZ3yd+gKDSc2atnCOp1e/K27tzh0ekjD8
hweh88kMm3qqoZoYpyOHS9nGsD/lwDq0RmsV65bvY02mX13kwGcXtjlaZ/Zp94WV+eXSac2/jD70
jnOs9o+kbZtd4mQDGHi6sunLLzZaeg+yo6OEuDKRZtvIbqjlFm4a1r3sdX7eP8LE+StJq07ASMob
cqvvWatpUtbFMKBzLfJal1xV6mIzHvZpgszE/6wzZBbL6/w1YI0VgghyE5Z57JSTMlVXct9V/Nn1
Ji9btU4J/FG3zgYsPJncl02ZZHdBX5c3sufzEaxTw7HXl2pADLz3Y30BxXsJ1M08mPForORRZo/u
lwpTFoxdpzc5bk6JefBa3/3SuuXncRSF2A4hirYcNDXw/2knZ4mq2O+hDGorDhwcSJfIJ5jkN//c
ybkVInRTYxffGxC7q9z3632bUY8eJ1E6FiJaGBKMaAdxVCR5s7fr5oZ4rkEYVCwW3WxApxwyxQPA
dufsoYG1Kz0vBFOFWbMTz/baybPxkTeLBwU8yr452XhMOhSgUJJwQVwi9OxMiODmqnWjkxM8k8TP
yXC5E3UldiTVrLruwk6n/C4X/oPCpwih5EXY60n0C0Z9u0LQM1uiAFGfro0dRg2eRTTXsR6FSFUb
8erVPQ36kR+0D0Vv73Mfa0x9NF4woSlAEZgWJDLFeIFXfQJ8VT506TQ8xK1/5BGYPJcOeoLQaflV
0Oz/aNy5BvYX9+2xaFJtJydqD16jrgdYesuwmcLTFzSGMc8U2SMZRMvY/NqVYzLu/lh7WSZOsJUS
e+K+3Tew+I/XZoYqcoRovcuyFmc4Iyjh8X8sufSdkIKV7c97K8bEeLaxncqz6myInhxqeesc1XY8
yx7PmPfxvlCjzRSrAwYr/zMml1DDedO6qdkO5Hjr77GBgfvQjvYeayLCr3IKvmZGbizJXU7HAmbB
i4a4nBwvfL/YT2EMoo+MFKrKDbkoGysHM8vte9wfnmwxbpEg2STe6G9zPKAoIoGmGhZ+hY74sR8H
+zHHxh7zF8SOSViZIFpFR+aPzFDo8b53UrEs6H9bFkSbKvbC9X/eLWCL+2+3FM9G9I4wQmbngKPN
n7fUaAx56eWz8T0LuV8cU3VPslHcOd5UEzIs1zEzbCdAFyTCL2vyNFVP3HnWx1ly7aeuXA8XMRcY
2n7jVO1jqGC8HAPBuZPNZKkIVbATuQ4BZFdRG9VzcEGFeVkWQgnY2Cqm0HLMGHC0siqv2qieOy7L
scn22lh5XypbUde2UVLRFd1yNutd0rohYQddpHmoBxZlC9mNLtKb2m2v4kMhegkg2S+BdTlRjmR2
v/Pj2LkLPEQl1Cw/AmcPdp054h8iQpFJBCCfxlQxlvy57jqmWFSuL7W2T+d1hjsdLQjoi1kJvnZJ
ljw3fa+sNT3klTIF/tme1R6Z1ET9qs7BHgiN/fPPpYnD28cUS62qB4w9jsPWrUNMy4o+vHFFU6mk
c1U1hBGQwp+zqkxdyFnZH9zxhmAPccwaJBecW9Z4vRXe1HCXcMSYYL9ez6sU3dmmuEqeqjBMb425
fZsd1CZiWHlHMyM5Jrt1icqgk6BjKLuNjkSR4Q7+9rI4RWlKB298lN1AqV5BX3W3dlBrz9igLV3D
+oV/DsVEy7AeJ6uKzqWtvcq3mByiNoekWhbdOoXnnILEfEDVkjqnDMi0bMYmWyOXdI3UrmGZnNUr
8kaf4jUFXSPcYSL34EELHlZtN8UHIFH7cMRGIEZEl2okWuqikTYPsjsXoDybEvlC4fwgh+SRXHbt
yjEVq5Wj72vNlqo79OGgQ83TxzChKKLoFbVb1HXmaT4niFo8e9MtgMPoVfUt/zj7MIZkV8dfc+XY
araXXVhnR9j6/kNcx1/9xv6WoOe5wvloPCDdkz21YXqs0356k+ORGNdRd/y7cYdH1CFSDMgbohw6
Qi1ay66sicpqqJy4lk2vY93c7spZ3SvQFc6+GgJx1hNMGEX32ngfXRxDQKNXZrSVswG5j+myuq70
+DxHuKhWeJbg/rIORjNHg8dwzyNh+CIYhuoriYMZBobtH3syk08lxiDaGFVfzUQxkSRO200DNfpr
pZvniDf7o2uG3uX0WSz7dHrWKSs5zlbJXFtRfIoqF4UAAYmQjVFALsGoCAyjGGMnoN02s8bnQA+/
z3ZpoXC1gVKe3Dodot6+4y6IygkOKDauxkiBVRBTwJJjlo3GiO48eV3xx7Lcek0GIh98EBTv3pwe
ZpJ7xVLzcmWV6Ea0QRg2fFS9yheTlcA++L19+5/fEJolMga/b7p0QnggUtDmDcu2iCr/fEM4mQLB
M+/LNxwjeozmGvuo9qjAAY7WaC/Htm9Zx94p1aUeghq25NRlgZy6NDUMiHgA2kzxs9r2WZ5eEtGl
6Lp8N9cy5PJRJNoWCj7PMiCzewxD5CwizMW9x60q8QsSzyCPuqZ7qp0u2l/Hr1AIhJwuk3K9xERc
l3nq8BTPDcKWgN7zJHpK8LF0+mx+xV6AeyrC+wWzvekVNxu0Tcnx3iTecFmG51R/BtKsL+WGh92F
uvEtDUURUbiQY9ed0KeKxnXxp+3Up+71yryn4AJ9XFluwHSctFojdm+9sb2RdcksGu41JRlezNqq
1mactic4p95JwbV6rShx9gq6+AYS+/StkwligPvBA5DqZKGVbXVrWux9B1098NaeMDu0sl0zocsk
u3IZtiXDCUp7vsBPAZMzCiF31+9yMGVPmM2qh8uX2bDLcWdkxLhyiWxa8cXHm/OpGwr1cB2/rpXX
vNw0ilVcrhcj0bZs5rBeEqQmD2SiwdM2Fu6InhU/yEbPorc5M6ej7PmD5t75yavsyHNCx9cRsPAa
wDKc83fXQVRF/YctliV0Iz/dQAaEB8sDZGSItNynqCUZkybzw6J8a0M9O5CXC8+p6QXnsZmyZULw
sbIaK29WcvDvpuUEWqdfm8YsjzLQbL3bzg76B9lJavRgsF4Jt7KrjJ12xtX44RLkJon6qyqc4NRj
nLqbNAv/LoyyhlXsodFsVMhwD/Vk76q4e4kIfdZFFALgmWfv1jIHzSF/aLy4ULUPcgzHaO8WRzVq
cX61lb15wrUcrB3YpkGI9UP8b1AX8D3z3g1nXH+IjDOdzIOa2OFaRst+0YX3lKphqwQIVIgVtZlS
wMnTYi+7lQPJdhCJHtnVjNRcVEk0bFNzzk+lOa5adks3sBLJKlb/l7LzWm6bydr1FaEKuYFTZoqk
SFHZJyjLlpBzxtX/D1oey+Nv9kztExQ6AJIootFrrTc0JBTBTPdrv1VQC3KQeVrJoVpRv7mFY+5G
FyqKj4DbLh+zDp3KATcugVLfRHLn6seoMg3zWTT35Z6jnxS5bUebyOUdGVJKT4ILriqUTeYDptX1
WfYT9F1ka0LwiTq2e3DsWFwmpXuVS0ed+9MGG2eUjKveP7RNhFwahrxNMtQnCVlr9CzeB/iyUqxk
SZcHJfUwjBI1lkR0fc2QkDd51e97yBnoNAMe54lffK2LcrHTtTo4Nd7Pv7plU3R6cCJVJRtfS6Zc
H+WY1/78WizlWWmeutqp4N3xsiqcKD4a1OpuiBsBw0QWhFEtnymByUC+D/+0QbWipzaA+ps2Zf69
TJuLm5jeh928ddmI0aGiFescBOHPutG+ZbYL/zNG0iej4HFT6ATUOvaVp1GPxCkSjTghtpXvMy2+
c+IM/S8YJL8GMuceImPIbl6ZA/DBj9De1n0ol/qv1By+Y+jbdRhQBncO3NIfv0+gKn72oL75NYQ6
2VkJuvhgq4mDO27dTou+IrWIHEtFKEKnq4HgXJWNV2AiLsI7eKzWTaEO4SJoGxVFbtPyV4oauxu5
OWD1wRp8PCcKRpyA2I5f65/g09iw30uXn0tfV18brOJgMgOzhLyWPDD/RcNb6q0N7XTRaRR7LNOt
b4RaGGvc0MtvAnKrnJG3WrhqqgpqXduKW9sz8SIthb6H3MxL13GtQ0Hkeqjmg2x+HaoSbLuRBPuv
Lsjh/dZAa3h60qq6RbQFEK2pBrc61cjLQCX74iizruEwiW0nTNRzcgdng6C01aUcNueJ4RDgEKb6
FDKRCXNCaPZGZ7jbKKmmGw0hhmMSN9qm1Sq+PCZOSbXliedSWD+GycreixiygAuMD0eKcYcT1/CG
aH+70Nvaw7DZBP/V5dV9rkDI1nX7Lqmd8j6P2nCttnG8kYNG2IizB6BfDsoubHFQQSMhuZdNBbuK
g+VbBPjwYPEG6JPHJDKS01QWSHtY4HE3Za2m6zClHBIkFFdU06aGIk9lpzzE8/DnmapbyKdkFF++
5sgmy629dcxBuYm9QBdIW1fhDVzolyEf3LNXpu65m89KPcQuNi7GtRzo43zYeZWvLIhexDL2QpYV
ZxhfkDkikhHPRad7B3/APxIBukWZmtH0NGXQmVoLyy158JXH1iu9i0LS+dpY2XDQxurb17hRmc66
L5DzlX2wLL47+RCxUcCeAfPiEbOF3i++N1hGrVxbz49hj6+ipiHJyzcl/fEfZhS+qm36wnwxCM+u
PvlPY86DyFZk+X+05jF2GpSc55m5pqy/WvPYaNvxe0oSF2PLNrq0YOY+n7cyIek/kAn93K5L4HFW
dwcP8S8eUlQRG015spx6WVVT9+ApdXdVNajeSa48mZk1HEsDYm8/z4qKXmyjMijWchQ59XoV1AXo
4gIIgby1nifJRUOUWT7d8tD1Xb6tvOjXbxD5RrptfNxZ6hjJuWHSry3qC4jZjGGy7mxKvfgu1Fd5
oF56Cw3fWjdefbZkBq6qqZAFYUPyft78fXaiGoGwLPIZK8+PeIXZCrGZHmeXwsAhxp2U/hwFe9nz
1f01NdCs9CIHEuT256mqUNxtV8CN2IW5iqtbYNQL0KUJykWbQcu9d5E6IRWCpnm0EhfIPjLAx6HQ
tINAkR3pn0pXVp9gniS8ce2pe1R9Ud10vvNHvzkY0Smf8rfUT40rL5+lmhjug8y05I63hI1eXGUr
8sSL1nneZ15GJwmKJGyZ38jBzm8QF1amZCuboYGBdBQKfSXvZo/VeCN0RSww1EKxEF9EUpqzL55X
WUfVpLJSCQ1+kNcEbzx7d3Ac/UfT4AVW6KmxUcO8PI1zhYtoeltXSvhTJEj2sAS3997kK9s2GMcd
KKTumkyo7copUUy2BRTIt6RX+I90AeA1Pe3+Rw7c/A+bSaEKoTkGuvowLv+KxgxwnT70pOTbTJy3
u7K9aIZSX2M09W6KOi6RQ6saTPXoK0Stsegn7VY25cBkiL+vGhRtN+ao5Nxbdoft99IZ8FyE5/h1
ArYivUOZGP+gDtNGBDGaGssMDl5qlZvcUr9PilIfMl8MSPwLHdnK+SCnyKaZNVwnT78u/uMaeZ9h
rF7/R/QqwR35H+gnXfAegv0DDtoEyfb351VXGGf3qdG/4i+UblIfGxycdMVJmw/yrAgSXuuh2lyr
UER72RfOm4oeB5wJqXIXy3oFOWzZ2cYhQtS6IY5xJwiBcp9g1NbOf511eqJ/9g2/z/7/5/V6tWnQ
7NvKOiV+984iMEmsybBYNn0zig/6XMWUzRiflj+acvRr8te1Td45i78mfzX9uuIHJYq3VAdNHJ0c
syZnjHfpjOSQB/L1OI64hrElARvcJ5ObnW1hLE1dLd+qeFSQRM2aO3ga+q6ICSIDx4yJCwy0EIbO
/jmLI/Pf/mnHKD+kqCLeFBpLsl3UxcIZkuzFH1nylWDQEOShmQ3iQcE+5S7TKcaBzrs1IHS/hEle
7wIFkY/PJuTHhd1746mPuvHJyN6jdMpe+iTLDgZ2FHyhuRdMg3CVO2qNuBOjo6ksoedVAEbVgXCC
30DeDOq7j+8gv8Fn03QfcqfL7lo3K691Z92mPlY/lhWF+xZg3QopZouSRuFdwmjGyMZl+MbD8Ro6
uXFvqIgc2SFGZ7UVVd8c8aZgAvn214Veqz3/9++/bs/V/j+//6SoEMkBC2Lpqm5i0vzv2ZvJYNVU
XDt9QpQmnZ7g4ZqbOojsceMnq7ZrvQNuOd4h6Mq7APvZrWzJfiprolp8tWHTkHkHBrbr0RdBCSUi
xgvQM0W6tcUJzpvqvdFZw7Us7eKS2+3Sr5LxKrtQmus2nZI1K9mUA6bu3ttVC2BwvkhAzjnWwfQo
W/IweBqqnx5ZlQ7I7zrS4S2JqRbbvPUmfEeBSrLJDJaV2iRHCzDC8xCCSnAQBwdJ5+/LSETLoOus
ZoZDoSZuCmclH+LPR14+yijXbk1UUP0WyTaL19I2ms0X0Qf5dShi5NJMHAD/GJD+jPIKMV8hJ+NG
9KYZuCIWLmRdPAJailNuXB6a32eVHJFtCr1IIDuO+DEUWJXLiQhi3jaqffkrDyCbX33huJhAsWG0
RAoh53V0+koZNLpfUmXDRCtwsuAGBojy5EfeN5O1/yxbbXNOzNx5xMU+vVNFcKbspDzpbTAcEEhC
0ddqlSdISuEWx4l13YNOvULAya6s1dFdzT8kQEcYaU8OOAoinlVE5UH2pYW7zZt03HpR0R0URH4O
Ck7S2InqyEt9teXZ1xxnni2bhH23AUlmvdOG3WcQF5C8uEFg5VHCKCRwQp6ZQYsQSO6CNB8Lgj2f
VPLXPCuHAVYr0cT2QDPPWmjNcjLsoIy5KQ9q41tnHKPvZkTvzVhZ+Lg1Xeydqs5b/DUtKtGm/WTH
qZNnHuK6Cs7ygPp3fOuMF9kgG0jamczyU97q0z6b+tRcyBERzsUnUyNtO1/q8mU6OE2EnowaXYda
LJK8Ty6yVdhxSv0C/fl5TB7ShBLXBL+K7cW/+swCJ4W2QEU47oJTVo0/a68zHhFwcGQLQTnjMVKm
P1rU3D5bdarrj3Hs/THWQYpakXpN8USwpxsriFQsgDlr+gEPrN998DCNhdonAPRn9QBJ70fn2aPc
Jlr4/p/nmglPMY0SeOHUvPdOOY64fbbJEcVh+HgKMvawxqe1Qt0TdagiXJlZ0DxmVikwk6JuMXTh
e0Q8+cPKNL7OQwMDIIxg64cEHXWF+iFSez70jhYfdcV5s4P6w7Mb5yVzc3dhFlr6mMMSW3kOZKT/
vqD+g7nrGCCqCB5ZVFlMGf4LXhXbXpD1ZS0eA1RwFvLV2xdtuUyQdbmR6etBgalaqGpyI1+9cjQN
4cvLUVVLfo1+XStHdWvYt3pe3P2n6+Xt5AWBDsLYqip9PGQlSmZZE2RQ+v+NPmC3QO4Jhjt98ZnE
ciK3P+LqVuOu2PaPRYW8kO/a/aNJ0N4CdlUU/YxvZ/E8OeF0M4h8rsjSJFOorh3fQM52btq+AEpf
Nhh+oVX8bFn5shzLZNtamAP6+JijK1aXW6vT7cd2sq4yEBybCSkQAM/3UW8hnO2r5dZvIvGodMY1
hCq1863A3BlDeaPWefZqKUDzQ7a5Jzw09EPg6tbaze3uCZnCJ5nl/j0VGZVfUwWusJ9TUf1+zvtC
WcGYFCfTgZa80hK4U9jiHho3YE/Xjr5z0inBnoymd970dLraPJRvqlG+i2CwX1HEbRdu6k3PsNag
RNp29zgISBi4e7f3CX5aq7IlSaGiQoD6UWCes0zpNgCDg1uvKtTt0JrNEaVNsdOVwZ2VitIbQ8mH
veh79eCUGHaNNmRAdKDDbTsU4raILGVtO+N00YEFUwLs22uGjAAeZ07zUFc6sbye9XiRovncpoP2
gsJsAmqiV76JaXrhL6l+sAE4iakU71afbswWtXqfos2u7PlzOjNLzvgjlneo374NkaG94mI9G0Fr
CIHUECG1pF/I/nTAkKsC24Yhl1BfA9/aBYkTPPTteeDh3k/uiHkHVGmYUjU6GHUX/zAR7QjKuH0f
S4ypW7stHkMvwb/BUoxDU2b+yfEtVCbU0n+Oe/upR8HvXYmjTdtaKAhjuoJGJ2pEuRG31zT3jI3R
qt1BgGZlQfSLDTp7xX2Ns/IiCYz0zSqnjYaM6SHO0cYSceEcKPyLz4Ns2lTj2INYwUoOaEJDckWe
qmnEqZz0eerOlxvNlB1iRFp+30aeOehOYPaZJ3tdcVFT69Xq1lND/aa1M33jg1p8APCILbRiZu9G
8NpPwfQj48WMIX2m3uklsvgKbmg7U/H1ixLgxeGXonyr/QrhRK7JHOej1dX8sUjNeNPy1TtYBsxs
RcsEEN5gIB2Nv6HeRekNq+F9OG9QgHmSiJ53KbK/wlDpq+urn6rkvWz1ng4pIgnrz3v8P/vkTeRP
QGf6JTWACdihY62gmfgPbVfWt03qXHS0hR5kl22hAUUx+azOXY5bIdwOBnkrByPLwZAmohggm64+
ko+zETZXo3pZD7MwY3prJFNzthuluW+C8OAnMWksrUt2pWYZ627OakGdRnZYd+tzaRjtvd76f0zD
F/LnlLrPRizGXUGaLnV7ULx66VTHwQK7Jg+ymcYj/z/Lylakj4yLp+X+JQpvoOaSr5RdSm99M1S3
+dU32TzowADKtRxll1Ec/vv7hDzDv2/QHQgjDihPSqs8nLNd2L9v0Et8iac8yjDyawKKMRvW2uKm
n5ytTd7trpxf5JPrYlfZ/GrNY1+teUzObObX+vBvM/95nZxZz/f8/RN+XxfGSrXtqwxtlc6jnOK1
PeUV96jWHZhJxx5vZY88jICitgqK/4u/Bmo7IQqQiWLHSdWVW2U3QWzBZJhLbjzg+a1VeTvZkgez
Dq0tC0W11Kygj0EgIsXZuc64DTLEiMEtwQFs3bMYQ+8mNKK7MIvcs+ySZ0pIuab1J+x8fg+Q3ao2
WMuOt5Fbr9FJ1C+z+8X9mM7+8LFSAjvJrPtAi9QD+wd0WlL9rSLP+xBqzvvU6MFjpXW4m2Wz64oX
Wxj+GVjsJH69L/LeXZONgr3VWFdRpMV9XGTbOLXzZzvro6PVkhuUzQG8IquW1WwqrJ6fx0kPlwrK
ZnnR3ipJlq7ISeng73PM2PFIyW/9aj1pNZDRWlH2bBbweE4hwW7Hafpu6Xm/GOOuWZOZdh7bQr8a
FFt/pB0llCGHEgI0yN4lBpX0/zCD7OYsm6jpW4g82mYqGooaepqeiIGLdVqo6RPvsp8QRbx3XX9t
m7a+JDCLzZ0nUPzSzcIie5NYlz7BDiQiU7KGdGG9qAWSnYOV/tCU5NcMfnsVVb5c4KtA+QqXE0zH
8JcgugfyS0q9XSYVsbJeAHIBcxoqTn/4hMh5QesfQ8TvB9VHfa+mitIoNXzQOrJQ7uj1D19DrFAV
8VsFt3fRAYV9dooyW7IpjR/GLsTlij/mkoRus8mAjp+sIB13QwOUZQy74OANFk6YTu6cSDcmKOki
CcB/DFEGg4Ly6Kd2vWEPPp2McoQboefG3leV8SUeeAcUg0vO3KtOA/yDhew3vRovyWBg2rxwDSXW
wb+nqXGJ2cW8giljxt0a69e0OIbiHbsfvNrjZ5OPEBGF6tVH7mCd2E5wbKKyuk0wycVhvNXfNJRH
fNX+EaoqUsCIboOMctHCaqqQX1YvMQ5P0ZqL7R9pkrxnCjq5oiyL/7X1tf5iFrBUuZph6giPO6pl
Qnf796WqGWJNJG0+PoLWca+V+eQYLQsvchk3VufCGEji8jUNIylG2J47BIfvBl1DWoP+eIrXHY4J
ATyMpVEM8V4GIrIZ1tafTTlqz8buYXHnIrd49LSwxyFgKK5JFVfoJFv6K7Lwd6HE5brOvrBE+VHb
xXdjTJxnBYonBitauqf489E0tXrA9oTiTVuM3/C3vtYoBt1Xc38AGH/lm8b4rTuWkZefe5XUu4zo
83hSN/2U+0sZ78u8AAWu4RTqhbW3cQRothY68IvSMqItYoDsLCGOU6t0MjTiZDJd9KiJN153FFGG
znqgDv1RthGH7bEJsVqqEpiC/DUgp9gFwpGzimx/RDQMqTtneGxM+yKRhBJ7CMs9Oc5dWG3Ud0Eh
cEKcnH4F+VI9OaIp10KdgyG0K5EACYefTQhzVfetD+GUVyT7lRcEBaxljNrzZYKszvqvkYv7fXno
gRmTl/PJfV5uW775UYXddTJG/9xiU7YT4ZCda2gFi9y3s5eqCjH2Eth8KFWdvQQC5XTP7C9hOYX3
LrRZ2T26mbNDPAGJn/mibCT6MxGoP5qB2jyH+c40vPTFzQv7QJW4WsrmoIz38G/O0SwIlFXerYis
8sHvm+TQa0a3kv1+5p8B1ZUPRjOuMnfSUJ0rNiZOhzcGO/kj4PE/D199qmj6tZmj+yinfA3IJkhR
ZA2pS6yyvkb3WU+TO7fM0HWm0MuLMuy2YZTi/VKO+T5mW3iTglw4GDygOyNqWzRCMBJS/Q4uRTSl
6zGNhmuSuN6ycLL6MW5w1hs0ZKvVoEZFOxqN77o314CL/L0q6s0Ye16wmKytY4FFXRijhz+dj1G3
ihmi8ETzo/XDe6NDIfOjA0yxlxWzoaYu4LUYlM3VtNwJUS224zs5RkXnc8yYSfG/x2RN7p/X4bQd
ICKOsaU/awm5JgaZXu4GO4nAhBtr3OQFnmGSatD4QtmYfVIAdeUb2d67qo+Xr+9/wFTcB14evpIL
0Ra2MsQYICcoLyNts0kjXdw7FVXsEGmW98he8vSLn5VWoouuZ8oVSdl827AZQFMRuSS/ZL9Z6sn4
mpf+IcRI+FSrGBcKMnkLEp/+B5DTNDOND6VoXnOKy8+ijYtViQHp2RDFuJsMvdgbXmtuYiUJDiil
hJskqLWDUWnhSW3KZA3oK342+uQJHYD2HZTLpo3N4PsYo9tR2GNwgRjBSlPiW+lXnXEngjggLNat
N9F/Y8sM3SBBOv4USpqCPRT9Ya5P9jNLQQ6ACPp1hm8MRou4VS3U0bIvXd+8VoU7vHTOOG5EZpJr
nHFZjWau1FZxH8akL4/wmsKl2pjhS5tHwNX4euxk052qU1v7/bXymuauz+N7fZ7lolq/S5sRUZq5
SfKOzKcS/Misvr2lnsBHUUBG+gJJTSGe8GjKkMv/DbZC7HSlIDl1ll0iE+GuSoIttQLjkOBqcEMt
yN2aRc3KoCbKqtba9iG2BwxFqq7/hrvfXcS3w18UyjqO4xyL2Kg4jNiaocuuQez3ER9Up9vPjYES
/2ChfvIa03guGm3atWkWrGXTddEfVxSetM9R/qw+8+3b/75Pt//x7rORgIRFD4Jfc9V/MLw1dEAR
YS2Vh97FDCvzDGM5llN3VnsUIbEI8TbQJfMHL2dbYuqp+FmAC/QbHuKvuSO8xv0Y37ItYHpYZA9F
ifRnkRv21/RURZFK3jqB4HrzOXe+tTWzSfCg1ZefRO1saoHUJ8mhIeP7XjXaDb7z8bem7lDzbaLs
YsaVvsuJO3Z+rkUXH9bo0lZy/1sKD9tnUy4v6nqB39kATmMCN6HPK0FhpeGD8KOFPlfnAwSvHmK8
HSRNQY79bo3x9PfYfB0oF/E/ZGWAzP0dKME4MdAwUG3clpFW+QtGR/rGM4ETigesz8UqRve5eE4s
bwHELN4CFKsPjtrDzZSnVUs5spkPnyOZObpL2dknNZXIaXSWfmqBJLWnk8S5SDiMPPsLE/NXs++t
EfWIxjZ3kKXQBmq7jg1459wLTWfT6XTtQVNKcWxiu1vXSGs8IlXiL+Yo6D0tjogxWD/lRakScpGI
2lmR+tdFdYxbkho4xqNAody3kjM6/MHPtu/xCK55StCXXtojYBjYfd8FnqQvrtbUGByp1lUdMeLJ
4xCL+MhUsBiO1X2MUdjJAi6wMScERd3ARLCchFoCyOZIis49gA+NNgri1w8ZnDjelf347gFvbky+
IODxwHt0EZLwrrVGAfnXRSTCw8+LCFvL3xeNEilQIdVVJXr4eVE0/6Q5bPr8SZ6u9A+qh2J1BwBo
22Ehss4AdoZPKD5/1yxHO/b4CtxMReSy2SXLWHvsZeth8HfmnIMsDfyGrXJ0P3OQyEst5njzsUis
VY8jEjBXzX4puo96xrk3bTNgS2UUO8eKxNxdGlF+8c34JRWphzwaXN261p+RMfRuZZc8yKabJhsS
79Hxr36z1rEkQGEcFfpr3BrjIZi1D6mAQCaez74Osi/2u2IXZ0dWKKcjblPvs3gGHOMvcNTm4q2w
wdPqToa5XGfrj3IUgyfrWLn3PnaLez2NjecY9zKKdPa9Oojgrgr6e6xhKIKZtbvT0theKRMGm0qL
HlBeVNmuJ/++kk+t5iDK7+IM/NmUo4iG7z1t3FpF82HNodkAUH9DGsemi6YSaacS/OfVy38ao1CO
uJ+Kk9zgBtomFGp5+tzz6o7dTGTn9Q7brobtTIy6W69GqKfVAehqtmpEmf4KuYLgWERBeo8H7Z/9
E1HfkFnp/TzfalP31dSPyQjCP23g2MZtsMZLlN8oTIs9W39n1WORuLMnnLOzFDFYnJmdUxMH+aPS
+GsZZ45ZW+xT8sPLPtbb+3EIim3hGFiEzIVCL06NRRqb7jHmI3vOokuhauMT6LOHz307WC8DDz1F
3bA3Fjep1yonp8Nn2sOb8MVq4os/5zq7qLix08x67eMhAijuhufSwxPbVep6G/queU0yhH0dsCo/
G31jxvVHBtfhNcuvJINzSIT/OlGUv3v+HMIIJIsWf87Jyka8qpD7ZFEB7MtcI8J3U9YIspqSkR5q
/kaOdtAkcVl+cwTWGcTqHv9OzFPy5jYJRXxsrTxEe60Wr21areuk0X6kORrArhZPdwmbJICAtoNz
Ru8+pk33IGdUaUjAGiaPTZGU29bJwr2WtOW1nZNvcoZAeKKwuvFUsKatmllvpJoPvQqZRg1SbeVo
wUhcb0d0CtvATllEj+kQ3hp6Ul7kyyenxQXFRX6N57GvVmP4f7R+X+d5fBH/+9vfVcU/3/8z3IbK
j0ah7p9aSIal1IqvDuPD5OKEpKEFHaZgklzX7FZdHtkHSYyQZ37rEQCZcJxWUe0pYMk6b9NmyP5A
ToGHT27iUJqDQ/VcfYhF7K5tlqrtaDbRxvYyssIztFiCjKNZ46bJ0ScqIayFiBodbFbWJ9w8njIn
1s+ypfoDCvzRQxyStdFsvINZtyuMQYX1CuP6pwAod1e4tXIbT92AV3WvYw6M0XQaD3dB09WQ/9qf
Fkq1rxWZNbAL3fgcGShch1VyiUe/v80jWOih4+S3lSuwaNb6el8RnabEkOuxLbv7QVenYxK237RJ
7+7HMtOXUdP5GxuXnkXBu+6na9d434E2irVI2ZVe84YbrXFNzbTg8/CNVa+51XeNpz3TC/GMBZ63
hQ6cbe2yaO+wSjklQHlfk9RYybqS2qBLNPZ5cBFRedcrQbQfhtA+eBlcFHng9QlCMS+RW5t5QjOv
qvvodd63VGjC0n3BzRyhTbSfD44YG5LqNq/SFiddwxrKTRV75rlidVr2XulsnB5EwQLWNqpNbSyu
jqeeDWBw31HhxyKuwCXCE0VBwDNuctV5Dqyse3OcMF+UPcYh0dRGW7tStSUrQP/s2na4qMyg++FD
h6/8EruW1njoMtP9sDrljqB411CdX40CxsIY68um0ZpFn6LFHpuNe8gHzDPs2YZmyrO1NsJiT7DT
U0FXP09ZO2w6cHGb3GuJwLPmrOMpsKgBHb61cX9xKLa+U3IiZyNwDfVQk0cuCDMAYDGS7ceEf9EC
cVrpoC0kx9mT6E4eylLVDkoMhG/uihWlWoapY60LK9dOvRjhH/TFy+AUl9LOigdQuQ9a5SZnRJTU
x1zBq8bXxK0eFfVptKoLRAAg/WkUEcK9R2qbHdXQv7rwuve+SEMTInZuHhUS0O56Cuz0tbfJGhet
Wm1kUxnts1MQHtp619+2+MgsfCXLXk0lCleV2gYH3W1PwDQd8M+oiEkaTeByVqLZFBeBv03H/le/
HIxJYpKumafINmpj3xSRZ6vOGx+pjGTnMoke2Z3Ut+MQ8SRNvXbT93X3pDqs1EDD0y1Jkp+8d/u7
1OmM0zCInZWYAc6f2BQD3wCCPg+qo9ffdYMQN8UUv1FjZEaPQsLeDdEl+2yHKOIuRliTC2/IunVB
ZvmJbUy7BnrPa21u2obtLlVXa/cZ+syb0C3GZd/UCvIvtpEdPk+F2RImseNylv3cG/u8oBysx4P+
tugD9yarx0s5RtYZ5+wt0efadI2fea+xw4uat960usvUpMVSz51qU4WvUwXQNyLSGduo/ujN+94R
/WMdB+4RO2i4w2UCrSJuIZFgenJBws/bqT0uCrgMFZdUaYtLNp8JU7ukLPoH2SUHu7xOt31v+EvZ
BNyU3ipa9RZTEs5rYT1Usdrt+9qulrIpQn8i8xZ/x2DVfkBbuL+mbb5M5laRw9gM/a5dD+qgHKf5
AJrs11kSG922C+zvX11f077mujCKKW3w039fKez6AIr3o/QK52Yo62jvtJ4LJXRId6Gp+ac+DOtt
UBnxLaXEcWNgRXmenEqs3RRpj773Ly5v5l2e5ukBPeLmJuDx37UIix4NlFI3+qhOZyzz8rUH+OOK
rRLS02avPhTJXVVZoA6cKb1D1zradWZV7SPfbc4I+IfkvZLqVfeyk1rypMcJ2AItq79FVWssQeql
F4Oy6w4glbrrijZelrkO3Y4s6l6zuVtvKfMroy+XjjC07zaBha5W9rtTpPcaewhE8VX10hvKGnGR
4sOEVBawFr76Hb9hH8T5xcrCdleNza3Do7SNdaffDhZYGVU45BbsQH9WrfpNt9PoI8MMoA4QWOBh
vtjUnl9FYGA/2mn1FbmXdlMmTX50hurgRtQEPUybLjCMcCOsqQSU+bAM8ip5VwPCLDdjT2I72FBD
L8wP02RYJx0cySpwe+3F7McTORCHQqWrsWRvatUuv4eBNa17Ry1vSFOKa1b373ArWCip2hMR1/Zd
WrfRwQjxs3LSbrxN3Tl8say3SCt8aBnNuMNmCrckny0SkkV3LSjdHy4wuYWWpeN1TM0ehHmlbqqs
a59JT1AgYUY4b5ydMk/v9L7OwQHUO1X4yV5Mrr3HCic/8r+Mt6Pa2GfXLN1V2M9yVUPk7kY9HI9Z
ARx/CF3vwTLN+iIwTIphpvZGvzBKyr3+0CSnEAG+LRXkZi3BXT6fJR6gYbmX0K8WYXOQIk6DqBXQ
r7p1Fi2apg84BWdXFVcNo2isg4U/xdIwu37ftpq/nhwte4WI8U7VZbiULtSO3Ah+hvOaa+H8VXRK
sQx18rAjDur7LuzG7dDF2dXXe5d8ZVv/sN0KMc9We1coWeAqLh5L1ZzWmha/OmNVYDVquJd0PkCw
7xcYLKg7z1bwxiIRpK2mShSYCVfuRU50XdvcOthR4vXzrz6U3eC3WCws813ktMQa7Ivzee/PmyW2
tvVBNXT99DwqfrB28iI7KT4JQPiB7J87Izm6kftNxIZ7CnFczoP6fjKMcKlPOoK1Liz3yrsRrqPh
PRwbywl9baAniOK7Sa3vMxwez8V8CHfZmGYbguNwVxAprEy71Z+RO/1uVMPwQX1uAqnMRoVou1IS
zL0aN1/35L5ZLhMfH6KEhdpUrLuBdWSnjkq0Skpbe7QjX+y8GHdIvvI8r1ryAmYmWU0YfaPJU4zH
yQM9khqW2ES2MaAHhFG8o47imJdt26Gk1N5buUh3su//aDuv5ciRnVs/ESPozW1ZqaSSa6OevmH0
mE3vPZ/+/4jSiJoas2fHiXPDYALIJFUqwwSw1loPWuP+HtK46KQPDu1fPI3ASNg0ry56SeiamNFX
ZCGLXZ9ZxlPihWxR6YWgn/sYGzMQAQAJ9PdABDno1bCZo/Y81AZbQDJUnzLqTJtKN8dbsWmZYW/6
uQVUrLhPsRE5v1GLQgUByeLAfQkMnpIjXf2hKsp0ovN0PpkKSJOND3dyNC2piUoZeBBMvilNlP40
qCEN67QDLY3LLgnw8ERXeg8BmmFvk9Gt9zY99FaIZnkaZNG9Wo75bTTnfB5KVdlVzqxT2vP8l8kZ
XgI7OIONDkLIgRQSLEl39LW6eCafBiQZyTVwbC2wcZunJiC19Re7mOLzSF6DVEhbf0nKwn3wEvMz
7x8bzULQPMDBf0eIOwtbzAoFq9jF7aqeArAAxMURV43/0Ja/yMAOQ3VfOEOyc5x6fkqgxtoYWova
dmjMTxcbbB9HPXXpvVhCxMFuAY4UBQ4YLOUQJ1vVQqupXTjSRs+p7rsufTtLjTLZQxtpQfM1NMjT
LzGXU76JeF+lan+AMh/eRAvKSUUF2p1pnn+WA28D77YDaWXALXJGaJQfgCx+bitEnNSCr0WeYJ1n
bR4hR+GVubVqy3kWW+sWJz1p5psidnUIpkB2oddLFX6EDU7N4VSppgeqTsaTOk3oWflh8Bxy18fJ
mdIbha1lheIlaLRpSSE80sG66y3V5Geazk2v1MHixOZPPaC+c9j/OhkFhdZuKg+eS+K2jBLn1PgN
z2LLmZZAn3MxylgOrfNAlXc69F3U7kmbUqIoQUIOSvqTn4TJd8QEFkYUpf3K9722bWM/+EQvSrRH
g81/tFXeFFHyg80VBfiupnm/s/hpWYZyGDydrlrLIzsArg2XPjr2KUedeUj1J6N5icwGYKNqQ73i
8wJDiQBzsurV6a2PMCr4DU2JtuVMPsBMrHQXzYrxLIcKxb4dT1vdQQvUN1vddh0FG726HdPavMQN
mvZAQc++TwrLO5RwD+86RzPRMSPT4sFh/VkL7eZlaIYNmmPFZ9Pp916iKs/Lg7rfNdqrQcfqPQkC
/zK0yizbxtMQHzK9jGu4dlHAKKH/P0LBlFKLLX5x/bhAOWAYTnzWInbM5vhswaSxndCnPVqe794l
tfI1jIvkZQAhaXZ18zmYpvpzQTdSabTaQxko9WfPGKxtD0c137AMUWHxj1pPagbJwgeroKkK6Jb/
kMf2r9o8x69BFte3kRpSEfKC5NUGLbM3kYG7ES+ICLg7Q7OkewUvMhOw3CbKJ9U11Rd+P2hjwTw6
PbjFsLA3NhvNO0eZaRjsLePGMhpkTn3VBjGVNBA20T0GDtz+kpFKQL/CVXfk9fFOqnYsC37elcSx
SLGE8HfSJrqXubqHMmipld3+Mrej6Yxfe/J8SzBPeM2hmOmMF2/Sk/szpxkNvmVl2rT4wZpG9SDB
+ZBS3xxN6AwXrxok+b7uSIxd5o6IBDsUtI8SbPStvqtD1794U7vp4LfIqpvL3Gig8NZTEpI/IZlD
ZUuFNTkixnNjOV7/2EN9f8iiubx3kzu6T6LPCjLOmjp8VpDi+pzV41dQVN65MPPxpuoBbyrGODx2
LRR0Ue+BHVIi+2JrtR/VDJ/axdRDVvBgUmz21RKe25gdM43m4ckd3OFR1shrdF3ZP0dHNx+3mZMP
POJFzo726fQuCAB+g3r7JSc59aMsQ+QgCsN6zHwrvolG99S2c/bUWcmXTk2CV/DI+gldCxivvTF4
rZO2PZBrnw7ipXmg2VIj9E7iLcz6U9YU/VMQucbX7kdTZcGNHhbqrhysGsYQu9414FaPTUyRE00L
aJCQ7uqtfWw5v5+my6mpZZW+/RDw4dTMtPKQTKQPAuvFB4T51ebPoyBLG+/oBV8N3m3PflqcZKRY
g/kYB9OLjOI5hwI1H36RUc0fDXwb1dlorMKvcw13kDtSo5NV43Y2UNub611sK8bj5KtvB1O5dZQh
eFzNPPCXp9QPvkjQak/NTtuHE5XiK0cRxOqm8kELrMESQj6CvQ48ZsP75fyeDaNVa9oX8PCHaGin
n9zZ9ndzS1PzpOXqWdVJd9E7jQghe+RwqpHjXVRQ5ICu0ttZalguH++c33AH/RPxau9naZF5+7EH
UHLlkGDxDp0SfPAC9kF+xR4ashLkXi+rNo27SZuZxr0OUDEJlkW/Erqwt0PMo8IpXQ5ytjrWuNVx
FfcvQtblZxrik42sv86T4RqzXulfhFwttc7927v826utd7CGXC3fBEtj3pX76krrMuvNXC2zhvxv
r8ffLvPPV5JpcpcaKoaHLoxe1j9B7Ovwby/xtyGr4+qF+N+XWv+Mq6XWF+x/utrVHfxPc//5dfnb
pf75TqF3qHk6NIotBCE82kXLx1AO/zD+4KIUxax80Z2VWZdxZyJ6+mF8mfBh2l9eQYyy1GWV/xa/
XlVmykGl7jzvV8/Hlf7bev/t+mxm2HoPoiq9XvGy6vXr8NH6/3rdyxU//iVy9RYMhFUN/WH9a9e7
urKtw+sb/dsp4vhw6+sS4kmXf/mVTRz/wvYvQv73peip73YTCj8bM56ah24MnX1NR/xWhmG/UAaY
eUPnDl56tKytWrn+TnHRbj+mDaJ+Te3xRLm4JXCcAnriaF65B6SOenSBZtNO3EG/N83UO9PzC4JO
TP3spXeVx1NgqZf6ETVzZ2dSVNqC+9tSZqD1cpFru4i5ia6bSLqB2YPSU06tcU6U7Sr0pjtvE1fT
KgXn+0YMy3GT/vCjRrk1oXze5oiuHqlJkY9Ss+KFrswbs8rbB8iW8heF7Mu95bVP4pOoik/uwbPr
cQcsPH+RMD1BSiwk2XKSEN1XeUTKeTRlVQlIy4IeLjOmWXC5iDj+5dV1t39yLN0nifoXV/YmmJd0
/+cgN8jA5e5wnunEmjY23B9nGSM2GW7H1Htzrw7zPcQ2FUKKkZBieJsmc+Ugcd77KlaVhIfCBLyr
lSBajDqmCiCnciBLCEnpOv4QlLjume7L6fhhDp2nv4d/sEKumLrb0VAHaPrg8Ef6zX7otch5kLMU
7Yq+z7vzlZ0HomjH8ynvoasJYxve90kAW8Pva0iEHEq2t7BA2f1xtclZmDr9DTDI367sskjZuHd1
OdsncYrJSYdDpk7DbUW/PT2T1AkRcrJ4iZxtbtfexS5OscvZeqC9zr6T4SwEeHLqUkzx6/htrkxr
zMjfRUbdonmWjQdaAHrkxGcd9XDLa542lUaSBFEjhXctLdSk7ezxEHtF+zQEavtUa6Vzcnr3s5hW
O/Rbn62sddlrECqHjHbkg20G/XZaZortcg1ZaTXKdVwnmC7XEYdazt+yom6OAtOVM3ignt/wulfQ
XUj4vHJz8V3OBbMr6F1oYel2QGMdXs6QGu5JbQ0jhde8ypqTUik2576i1n84bzWjVrcS7rd1P961
mm5vgqbPdk1svGGnE6XzXLIbwKjXg1E2kHWSzRfTh5Br5LX4g9gFjv0h1FD8QaYLEBv6gk0Ezz/C
aeSsTQOgdJO69l24NEWgEKl+zwrYgRYljTUitDUN0uAh2+q3V00/SUbz+UGMzqIWCv7VIgGyK957
g+A0usvtgMrRkgHkk/ISUUWFuBJaPDlAyJ6hK4e+sQxL4ZNe4lqqYZc4Wi2GPawnDdRxZfO8MBQc
oraOdyFU7+GWTsGcdpAs3g2+Vz+Xw1Q/i01bbB2gbiSHyNEeZCzuq3VGNX5sOj+47e1muO9Vq7/3
BirEGxnHsNDfufpD0RVjvrs4SD7RDzA63c8h4jYU7vUe/uWg3K0rdHn8ttaVLVzW8/WHK7OtRspR
0cfn7l0l9MPvypuKaO3PW3II2odfmMvPDiXAu0uMjD/MvPzIDH6kbgOanrYg/ODHVaiYZmn0OoAL
O+aLqJwc0vezSUTl1rG4+yG5zLiyy5AddH+k8/9bM3TuvCHxCWrKA8ScmZFyXg+537wNzaDddLSJ
3ItT7Je5PWicbTDX836dRlbd3/VlpW0vbLcmgENgUANkgKYRRTQBa9VecZqfjKnLglObO8N9Huds
TKOmuo3ntLpNjNRVXwaL3IE6uvlWYuolMBGowuTRGd1RdSMP+SAmN9SLLQ+jA/QgjaZmW0+34Sse
nfmGnzntETCr/ihnGTqg+hx159WuI912n+kW3EWEeipNtRttLK2jw20D8cO4Hkjr8ZfQ9b2LFEis
L+7I9KCqfL+aRDfLJcdCoSTD1dYbCOu8ue8b83K1D/Y8reiOQRdvmPXbOY0qOD7Q3fG6DKJKxbd/
1ZHzCLts+Nlt82FbA+p/8t9jI8OZr2IH51vNZdIKPuVAowTQNZCjpV5DOikPbgz4moaLu7IjMpJ0
OrzZCoBVxVihsLPMuEyWdYZwSepVobtpFk8Nj5m2kxXtMbyRkOspy9pAayNY35kh3sKqdqnuOKP9
SM86iuoNRMP86+xf7RCciJZUP0I7htfDatLHqk7Q/kXM8GCBc/kssULX8sdYtZ8tyjS0Pih6rWwc
jZ8kwQw0qB4AhkkYLm3EqgGvmngFbSBex6XRQbwyt+ioQ6qeYXr11medrUmdfFMvelLk68nAV/RP
rUPxVosSlXizAlWZ2qShqdFg+fW6jemnzSNEJSB4lrPVsdrCxUsHh3a0Y9AKEieHATbmiwPsxq8z
Fb55GCiirhPkElcrySUm2E5ghGZhCV6vnS43RfdVc65oazIcs9zbE+14kT3GP4GDQg5G/SngBaBY
GEE1PHTaT5Wl0WRVTp+mYgCfpyQplfBA+8nJVYfip+qfg3RWEUDkDbtMl1XzNq9vR/K9/25Vf9Th
xlAU9H14eLy1Btc6an4PMpv+rA38Yf19pEfBa1jOt0FFtr914/lzURXbcSFGAz9XPOgdslHBEgVo
kWdnG40Z8XqJXvGnsKR4ZUlQecO9eCNT/bBkPuUUilnDbYtfKSmkVBi8gg56p3tRIRy/7dzQPiB2
ZX9V5uhBfofXiJTGz9sycqxD2FiQLpuwUw2beraqozwnz3Fk3JlOvr16VgZUyRP4rKrGnRW/ed9s
4oma+oNnGvn52Vwe1Sn43BhF8ylZ5BuNNIVFx2xOrToow8P7kKJocJbDnDu3gKPLs62gZ8dCxU2j
udGLHDwaPMqEXjwZwW2hnyuzvTN6EwGYbMrGY9YNPV+yTJj5/L84WdpuF/2tYwEVHSIxrXoq2845
S8ik+8OD7c7HdYJuz8kN36Cg6mUCUGZr20Kffom5XHdOHsuiCC+LGNA7PoYThU+5C4c2fGTbfWsj
sXKgazrd0ds0HMxl+Vlxy+2IKsInJd2pMcIpRdcMn6ag1rfRgPCt2EY6bu/pivrVW/hexVQVJlRB
mXp2FtNAd/ohqW2eIpdhyabvxbC+iU/CzRgcqZcB2WlV3zxNmf8T3CHDnRcEw93kj3Shy6kc+HpX
FHQt3gOuo6p3j8TI0C/aoNrIGKqzaK9bc39Zc43Jinjyt+tsWdeqp7f7uCwh4zJzPqtDHRyvQuxG
5Rc18L6EVo2SSueZJ7dXInoHZ5VTOaxj8UukuB2ost4iZWyvkReXhFKQmLZaAM+IBMkacrZeEm0C
xdj+5dUkkj1qCOsgnYmq3oyPDgSDu3jUkr0Mey/E1hvjY+/OzmaAg+Jw5fCH9NeQesvttb0YT2GZ
aXd1Xqc2ciosMrqf9KkcHgI9aGlOypyDx87yGVL7euPX83ArQzkknfuimn18L6MqjrXnzhp3OQJC
j8Uy8swgeAaYuU6pYOE4d51140/NHG29roVlwMt+aMC/oy0cLzMfER2yP5m+XHg0w+HQRBl9SlW9
pb1neK4dNfwEEIC+Sv+THIzYbukgsvxTutjchkbVeVYQd1mGVOu7xzzQT5XpvU3Qe1oYLIQGxQQU
Lds7cw9t7BJP721+3xfOf9Z4oIG0d9mo2y0BVV9N26APpxsZzm3Z0YxmR1sZKm5qvOTl1yxJ364G
K1JF+tJ2bo20Tei6KQySNu6iWwaXaMxfFgc7KNaLs9iiwqKJeB2btwZAObj6F4mzZZJEyVAORmTH
9NEUwe7KsQ7RbjEPoWXTI/jV0Fx0ciYjQCrFpdg0wmNv0fi4a4dmPlCFh7rejcJnNXI38VRmf/LK
XBNJHolNDTf4JPMB91/Pl4gQctpLxHqF9+uLc12DpmC4fGlC96D6P1ghHF5JjYTexga8c3aVdg8y
I4BIwBp+qds4OMVLj/VGojs7crZTaIxPcmhhTT2XfgOtfTs95TYgjyz2s6PcExTTSDJY9f1l5FJG
axRr3CTycrx75e6yv/CmpMQ+zO2WucPy0uVqYt1Qqw5AOKVAb5KyPtEuCLcUDbAvY7hNo6Xgv1gK
NfZO9pj/R1yXoNrv9mnlRvt1TjAU6Wbqg7d1xAGZ8f/HddZrj//9frp+VreGBUNZlVrGfdHoxz7W
rdvWN3jeSvveuJ8qluHRKzXuU9uITyMQYGQhjXsxDeK9xEh4BShnr7UeWJJlikTK2jJURtQjdlUA
4VObVNNejOK+XFHCR0BIe8BX9SZyo+TtW7qc6PPZlKYx3aCJsUf9LjK3JDXMU1RlFq3bfOe3AT95
SEww9uT7XfzkciZ3X1Zte/P2XOOP0S1ZPuWBD0jw6HapexiL1oDr+HebujjQvwOZU+sXew7zDmLJ
SwgK5t963SpvZb6YZILG22fHOwValGW+OIY+c+9tfVIOcTaC5xjKe3olqvtZs8r7vxqKQ0ImWK3t
egZa+99jZaU0Cn44Noxotf2pVAxlK2cmTSuXs3yxlamC+N+795/j0INV6Aommemm+ytuLBnqtPEq
eUTD7PIcJyY51GEffJDhTmktSH0D2rYsOGtOAPiM+rJpZvQ4j6ZBA3P8yVjMftYlp4m99FaGVgX0
Ho4khQbmuXjVNZLwZIEgHF2CeaK/rDHzTPMUO+GnALDSK4eEj63JcwwKF3aG3tuxKJ2XxrdRLluH
gENu+wBCk6PSeBdvAFnZc2yb1j0U4ePTDE2KNRndHSRo05NvcmgiBRbsKtJ3Tl/y5TXGdnI/u28T
ZJYcXCO9TJWRzB+tJN47tNLsSrdKyXV207HQIuO5BGi170ryZKZlIam32HzFbLdlYTeXEHFMLLCB
mS0/lfr0WxdY2onUsPEMqelJjUP1rHWtG22L1wms2HO7uKauVc6aPd60huNFCGln0ylR9P9cIk3A
WnSnm8VWrrneTBrA9R3TFlPSw34n9rT12m2FxMfxstR6M+KWG4yd9HIj63LFq+Ylzm0e6wGECWzs
jGU/6UZKf0OrP7gthS39ZjVq00zfrewXJZyebyIhrb/ErEusjtW2LoPaT7yZ+ZyidT9+JYX2CqBS
+dwWk3UsOrO8abM6/QyT3886jY+//DFgjBC8qAPSMkIFNKngZAyIvIQMUA1tY2dX2cehuQwlWLwS
vA7FezW3sGlPb+mx3g6dZZyzhH6g0Xe/0d+q+adAgy4dEA8sX3WpTKRpYvNMbtc4S3QztrukNoa7
ov1PWljmKYTi6Q4kKf+qSkGnEmRoUUMihhUd8/GOlJB4pyVEzuRQN4CkLp7rsR21xsnuf0HSzAYX
vcTJcjImidQBha5O8RRA1x4kfQYMmoMxa6FyM1Yk7Gd+R7a9VeXuf9LUzO7oBi5JfUZZdtfQEbVN
HF/byqTGTb191HURz1a5o5hntJpBrQ8TCMBFIX0Zwho1PXqh3yFC7r15LbWvn2ekAc4A8F7ZdRbf
uiyeN1oR+a9dRzuS1hfTq19F1sZrm/zVd5AdLIrAQ0WhUTaKBWa3M0A0UTbwThrqtBecthnH/mWo
CdUDNDQfhqtXcHX/dm6aBtHWGdiStwv60+hojzHqSONZwXPO9sJ2QvmMLvaJmuHdEFR7sY20XM67
i3uZkvWFtq+XFUwAXXtP0+u9WyvlDfQp7j4BtvuTnsRfGyAGz2pf6Y9DVqUbsedZb+4ylTZyb2nq
Bf7Mo5n2zZ+r9sQL0KBUkiU/gW5rNk3g+Q/0As4vpdI+iz3Qs+qQ+qZFYoyLRE176EzaiVp4Nl+j
70YYj78Oc4BcAV9rz33Zzjeon1Q3qpkFL2wH6aG3c/vX6Lvewn8ikdCbTc92DC3M25M1fJMgn9B0
3EFhkYKBepefFyNQg3Q/TU56phvPecwrRdkqgcWv2ftZkJMqFVv0frZ6L2fxWJy7HHKsKLCfQ55e
b3kvGg9yAMRuPlixj2ojyoGbK4cMp9h/LsvMvZXYNQKedzJhFj2nfRq8QO6Xf9LqNN77Km3/RQNw
LFbKcmv1TvpLO8bb2ZzG7wHqYvu5Tj5GNEuJ5B8jhCcqjaNtFoWoiQYKgI8cqs0j7DYZnyJFDR/9
ZcPRhJ6zs1Q4wS4iyqFsTpxVczkA36BE1p0HZ2i38xaHeL3U5UOT1udJKWtAIcue5sO0ZW1qwONd
U5/bRWpX70n4GpVXvkw0Jt4OrqIfxrlUvpLBukQYgH422QTxkB0DicqpD2sLtzoq4D8oPWt3MOu2
L/AoTg9wn98YObe9VYupOFiTPuwkVg6Gmv6Awk67k1HVRTOYyv4GPvfmic3ltp9rypI+Ym4ilNs2
5OEKg+zI3LTTF0fPdwKBhh6V7TByKjtBObu6o21c21bPABS3aaj1yqfIn6Y9rPuFDVIGWlw5hLaq
nhRrOdBrnvEtwim9taYOpKD7OeO7kUrB4pHwBdP+d6d5gAhkDRwW3Gs1jc/R8n0N2ZdFDSe12NYD
XMh/m/02P6ySnjN9t6j7VWgFTs6N2K9VPyUkj43xLp1CczPDwrGTQHGsS8lZkDTH+H2pq7DEfVQ8
LWuiI5QrerxrM2vXtnb+ZJUpG00ziY+13qa7Ro/YaaopwPlORWfUrH8eysw76L06I0WAPrVoV4ut
9fp5Oypj8yyOv7Wpy1wQfkBT1xiZktbNsO2mUdtJ4XEliL6ULT/UMUPUiw7+MHyRquXFfeGO/vP5
pbxpGkjSXTinu6KzD33RfXGjHeSXG0sf0/Mw9X24TxSgnk7+p2GyoIzzgQxd2rdHGb2HtgsWuV4O
73ZZUUZil4j3eLGbi0DSe7xcUkK973YFAVO5sFbLoSh9e9/09bxZbXK28Gee9cKDxlZiLBdeQvD6
b/NadwAUJJFDUiGlNSTOvqiSjzHrii3Ea0eqUb+il2Cfqsp6uLweMoT1Clg0L8D6F1Flu4SJyc0d
qgDvUy9D8VzZyPj+8IO62mj6oO6blm82YRcoG+NXGur7x4DWYnpYtY1wEDRBld2bJjyhEiWTnKCH
fWFhKPjzpLZJzm+lEi3SUPo2c+BuZTKhIYU88yYp7fEs4wB5nEM/UUoUm7LEfAwEdb3n28q5zBY3
OWGNyiL5N3qvDYiH4t9MKm+3Sj4ZT3KY297ZOUMT7FdbDbyOEqIabLJcNdkWI9U+LMJhciBbDd9q
Tc47H30YHBfhsNBODMSov0vAB3PXawfobLOt2NY1yMnR99Q4zmUNcdi55p31gEfN5VLd+/XoAkoP
82wO1w6eOX6h9NrfrotXHh+D0ux483n6DQxKUMIsoq2QGtbPhl6As3bMxyZH4BVxyPp5CRCTBMgh
dj6aJHSZSLOydZn4x7XW5f+41lS037wo1k6uHm4c23qTmIy1AsV7ze/edG3aAlIkffbM205N25e+
z7ynPguXHBVaMkOAvqqvEn0Zk7iiFp9rb9EOcJyngq3MdfR6PZmhLuuLbTJH72lkfRl1pfYaZeHr
mETO8zjwuFclRngrQ4HueLNzBwqtOQuGJ4u94DnW7mQgQSHM9GAZzc/RgvsRO9H+MenpmqotwGDb
Dum8ndbwyZEZEgMC+e1S61LLpRySuMhuczNaW4TPfg3Ob1lDBXl1P3CZzFsqW6qfHwI1pMmCPv2n
MOsf6jmd7sQkhxJWpyN62DpkjoSReYRLPiZOtWgeSBSnOlWjGTsoCSO7fSNbiUR+4uRUDnA4+rtW
07SNbFPEJtsSOVtt64wrmyxgUvXbqG7R7UMAoLQMwRf2gTQMsKhzW6vp3YVODLjrG2FYMdV7y9Kh
yOwRFzwo4CcP9VIgnZMyOwAzSA7VUk1dvVOg/zJqdNBQ0ou24JSc/VWbvAzFW1JyvHjXNnlpp6dK
G17mXjkuSy3eZOadjLYh2S1QRGgafZ1LmLp8DUZ/t9esr36nf0eQKX8UZ9fqG0jy9M9VVnsvkx4e
xRxmCPEZAzjcUY/sr2OhNre5WiY78VpBo+wDL6aOtlzAR/v4coHLkqNzdQGKiR8uELmNe4DKFEwa
MJf23gqTLUPSLjLMLBr6Jk3fpkl/gsDTve/8Kdo1VhT9XAHkmHX4TxGCMw+DXtiQWhTJl1GpnyWA
BkoHsovAeFxnIg8Y/lxpbII93/yWzpl1QNyFt5UFa306ZvDDLD0r/dLssh7EliO8Ar1tflztXlQP
h4pGSfJciINdTZWhIs2Uy1xwuuhFvS88vcQRbyarC+py0y36FHKwi45ElZzWMS1Y7XJY3WKb5iDc
zQOJIHFcL3FZp6wpFJOF3hl6bd+vh6Hrm1Nf0rr0bg/oRro3Roj2dr+fAjns5+ZDTNFG4zFpvZ/7
YCwe4ErWz7VykAHU0Mg82zyOX+xVdhS7WOSsXeYMSaOfebZZzQGCknDaUWT9w6If1lvtf1g0QBCr
z5vIdbY6yKllTyEbEMt37eM4Jt/FtB6u9h8Ahb8h+kU/7TKT/jL9EMUj2eJluMY6y2pVGH2/7IDE
e9nP9NWwo6HJvYuNrCKlk9efmhQAn6rMgFGyyoFHuHI+TzbIdAhr/oOEnftF4/uTHJ7m389xXd/p
Bo2Q6BcZn3jNh02otOqvSvsoOl/LHKvS3+b4muLfN0GENHdSTHttmLZTVrArJqP9veX7edND4vJY
Nz10HmrA7ivM5u+NA/cDfJHTNm3gcnSGqdhRUYkfaT0eb213Uo660xTPruZV7HzAYRkedMsLedgU
DU9j3+jfriZpba3AtmoWz20N74E76c6tOXhThuoED5Dgg2rnkFi58TWpx4d0ctNfEiMBScnT2wv8
mjUYUyJCRTW+1kP/IPmzv4p4X+NvIwCxudscFPDO7ZIv8FJkT9Lo0O1VqltframpAYCFn6WhoghV
+zTCsXVpc8hKg1ZP1DAOxgh7VQff7rE08n5bFCZq20snRJxHl0VlfruTRSe6JWVR6aEA2OlcFu20
qdvHiJbQWsxjiuoMT4Fa5fdoG7ADQZzsMhSReuGN1TCRO4FhZXncEftiqmM1v5cl3tcRE4KeWydW
NF5m6Pttmh4BXkHyEdzPtp48NouQXheG+S9dSMdU63nfp1n1dykbrUuE1ar9JqRJx6PT7mA3MQCq
93wqdADNY1GmGg5k5CbJn65GCx5sZC4Vti4ym6JNtdHhfFh+kAN7V4wz6bUpyx6zEi5R0TXvqnik
oerPjtpW2EssjoCM2mVG0nu8ixdHEJfmvW7AQ3weSVVlRaM2n97yO4PhZIeRArXo3e38flJ/tMkr
SqHZL2T61G3kTfODRn/TPQB2KMLeAvI+2tepQj+fErvHqe0Olto6d/bkW86OdElyyCFSpMsIjXlx
R4ru3EX8PdAPoVeZAr27TXVA7PKX0Wa9N+j+f+1GmD5WO9w4ezNNwte/iLcXux55BZ2NDVxkBfQe
aVLzKV1ykjJW3aDeUDa2ELQjd+GV2rgx7axFMrYyXhsqL3VLEpLkwENYd+VGWDbhWYHSSoHvUIam
bf7zpEozac7LpzNJqgL62+WgwFNJeyH6Ge38u21xxMiUoQgz0Pak2vsJduNSc6v7uJmm53A55KO1
b8oCdvdlJAca/s2o4aFzsXhZpz521IplBKUjfBx09iGJHNytpniss7uhV38SkxzszituXVVvLzOb
qA5v89r6DYme7g7uT2SMujHpEQctui1E6BY1pqEk374YxSORcnYJl7EZZL/lqarSL5OM92yZtH01
98NGei21AfQNz+V4ZCwxciYHWNLgLUjuVzP0vTRwll33NqFukNiuZvUx0R2kjJTWc/hOVnReua72
91MVuLs4MabPTR+SR7W8Z12llyscS9hDbU25E+c8qCqASoTWxetC/3SDaLW/Fa/LT83ZnpwfIIun
zxZc0J+QAyjquu62Ra08VgPcYhJZWKCzqylXb2Udveaj01jDtBev3nTDSQPvChsmd0QfR/wU6+VJ
lpUIOiEh7FOqFxlFOUSUbDmre1mNnFUHiX01QaNlozdqoodnaT3bsDnUv/iAWSl4RNBEoUR6M/BG
vjWg0T2DyuaruQ7KzxXkGBt1QJmt4EXzSfgEyAU1OzWIx5suyGm4WHKqbKe1bRSFFax4DDO9CI0N
3QzJmR8l+FpKE7CNYjq7uI21bepnfwgMHUQA/Co7qHmFCvBSglOWEpy/lOZSckBeP7YPYhKn3UBg
o3rmcJAIcdgdRE4yX2zrIprV0aObdQ9iVxtlQJIGzSzw+tp93VX5TRn6z/6smFB/CaVVkOkQWWlw
pM5+/EvGbznkKosnbDxO0YJJDjbawRsxooZFuJxeQqGuzPddR1kKeeqd572GRTs9rimASTGBBfiR
ciOJA3FEjTkihN3UO75gjSdxpHpDzbvQXiHISE9OUeR88Xn60cw676Fs0TXIrAhBBX+et2rtxK/t
4BYbZ878H5VbPQwDCfnNOH8v2fDxqhYtCJK++i0xs6/WkOTfO4V/Lfjl6Qv7gWwX5mnz3PUFCQHT
0s5uOM43U+B0p0r1BlR59T9duRjNj1e2lisrYflQTgV5liL9TtH+45X7Lvkal5m6jXOzf5yj/ACJ
GWzcs6kczWJSfhgD73OvS/RP0IG4eyj+vXsw//2JOjqigkOsPiUQmm2dpiq/WU33ujRtM/8/UBtR
6ZyTH4qmqK9B7yQ7nQ/9U5D6yhH8dnyKkrg5j2087y1vLj47oQ9hdGhqPyOk8XYbGreh+EHwc2eQ
BLy6jWn2/nQbkekWf7iNmgebs8Fz8rYb+TxXA/IVFCGyz1DBFs9Gy9fKMjI9lQO9fLkz5Q9i4mmr
2Xn/x9qVLcmpK9svIgIkxtcau8Yeqif3C2F724h5ECDg6+9S0u5qe/vcEzfivhAolRI9VCEpc+Va
kndbatJwMQGrRM2WD/Nw1HV7cqmHojAANeYgRfYmO171XDiXsLTyexy1AExonYurL32kgzAQQTqQ
rYkijfrVXFcgOb4AYZTfu+H7cEiCIZ8YO4gm2J157Fr7/SL1XQr4u2v0QJfqlhv3E2IrGUfgVPeA
nAeqPZa5M8FSuSJdB9tCdAEpkOkINlho6pnfyQx1UUjFaC/SqSGvYhrHY1Wb99i3hMu4qsCHOSq7
OfaaQYUurO177I9BBh2D/nF37YA0ArzND+9xaNZlG95ArrNbcsTPdpS8y1JwX4FhwgcZKnDW1AvO
62BHib+cTZDj9UEv64bhegYOTEqIRRgqf1vGVsNXpPduaSM0FfwtCbuTWDzdUS8Di9ui1b11C+xM
p1qoroMk7HYS/JERS61uja75SBS21Kdb1z7taX54/j4OAsOzZ8UbjkIywMJC5YzrtAWHEm0B590g
GYe4gk6I3ixSqpwus7fdclT5IjV/vQSjMa7HCrtfJdybxDY4QArx+AZg16rKgvRljJsKpX6wEzdt
Ggdgsqiz2e6PmmHMD8c3bb/6W8z+ge2bwjsMsZdBM7bTpU0ZqkVUFyPcBtu1N9J+uddOADvQabHI
cnGOLCxcbatQaTF6w2sQhNFq4DnbU3bHK++maZQvf3gpL9G5xX2GE/y9gX9ax10kLvzYs1d+IZDg
1MKsisvhvh7xL6W0Rs9wZqP02sAN7z6zTX4By87awHoDzRSnOxoZzmukVMMyC9s5JlBEpHVsIPtS
AJou5IF628zZj6CteIgiYdMcZO4hLXoUOeagKTniYMAjpfkiF2UKBatOXKqxrkG/A6BSzWNxKUHc
D7IWfzkNYJ9d1ryHpmEYepvadt97UxyraSiZ/jZee1CnhwK7tQNNGtQONF5b6V9FzgTmXmnXR/wq
cuYsNx3RHKl30plx6kV2HM4C/ObXXvo2UVN47PPYvznTdw1vtfSoDkXsDcvCDYxHIxr/dTcO7N2m
Pu7+8DMSaLkPshm2skj5QQw+SHf0hxY4iIexGsaL07f8UHVjBlVDfDgb0H1znF4+2enDHP7yVwm4
QKe+VK65rlwPASKQmBwmKdhhZK27giQ8X5Dt2vG3JmIJrF7QuGs3LyZ31QooZP/RYen5M6y4q9bn
kPgyLHFLl7zMHlG/6gHx+MtEd+B1C5bglM/WJellkrFKJGhTXB8UaL97xwJg98z9djXzMYqvT8i9
8v0JngPslmaNC5YsEtmaRlydXSO/RCrfGQZYNlG9lCzqfEg2LVQ+oSXns107mfXZ1JleQ+TBwewA
MdCZXqy08kEi5gSZhRq6rdqDOnJp7yzUkM2DUF7crSTEzUZrCs+QI20XRhZUX9oK6UiH5eKQh331
Aj2y2d6MUCmCIJG9rtOm/lJhr2pZZfnAixBsRfkIpLG293o4KqCi6/AakquXyO2eIXJRrqC9l16U
iXAL3ZFNaduobXT3/+NnlAgvFCaoy4dBWMuAT6Db1280Zzv1Y/tqMzEeRhOYZbKmWW4tB4U3SiU4
9CvW3QQS7AAiPAYI8jaNTKwtCV1MHj87Vmk+pPmQ3sWS/UNm8vJj39wWtj2+ai8z8LY8Bx6mNOwL
9prFwXLwEkA+3rmQrRRiNaDI8Z473LkkEGpeeUBdb8mDBtgjwp1aAPZCNj2gd8HeOscBfBbFAPGl
a7B2ixfApZtd2DdsLXToy4PdaZ3P9hLHojft/ze7mjKoz9bhQgyiO6eF8jcp68t1WYj8CZSF/Aa6
lMFShG3+pESDomUv8hZGgGYyhQhKVKDHJGeLg8+nz9WZOtMqmR5SkJBF2Dop6Gyt8qhkj6xT8b3y
WnXTp65vIgzntvsKi2W2UFYU7my+tRwp+3+owyhBd3XI2dDuZ3fI9kFvBiJUQE/VYGGZquFsx2X3
0q7cwVYvpiFbCE4N2YKaUdVphkkDMrC6F6qkFcQVUMpCzXyAglnkqAsy08G937knMuOvC4aiCCD3
Km0wpQ8VtBxCMDfU61njW2iP7SbNcL67LreIjmTjIkaEBFoAn5ZhWm2vi284rHVR7ycH6hOkwILO
CTIv81pNAxli0DHIkI422N1xhrTUptdZtrwb2od4CjdtJ6JbMnWmD71j0fxDfWS6Drrafh/UDlN9
sDr1D/n/XwfFHdBiYHvAj9ZJH3FSb7gNkghQj0oqXn8bm+hgJNhtXoqwLR+LNPxp6V1X7TXxwsdm
8gQ6QT433d+b1Ht1RsRKnq5NlaLizMqiehUYu9DWlcUD96c7tCKqM+7/2uJeUSxU5tYPgISwpZML
du8za9xAVro5ggiu3ysJsZzA8+Ut4st8ZQAw8TTVENIYy7r55tdiJy3gbRcl4NzgJ4BQaM6/QXlH
vLrMY8sU6bZ5yt7QtI9e8T6lmgBY6pTzPiVKyo8RPrtxK9WrUbIe1Iy4G1GDt4DOgXotJJ5Jd0rb
/upX8gk0sQEIS5dDm4sNaYOFCKucXA8UFzWIk9fUbLoGQuFQ5CSlMNIMq3LmnT7sJC3mIoCBxThN
sBc8+QVkgxe4sUOsPwtIdcw3n7v+Fx8TgJ99P8V8E3W8W4nJC3dxEIyvHuSsO1VWz9Iqk1MGhujF
AF2PV3KL49TYgSMYOpu2t6hYH9wkKQu3AsWKKxQm2+tYVfhfV9nUrXiZQfeD2mNrd6AVse31AFEh
6IK605qb3hZYpn9CZ4x2xFsP0FV7S3cf9quJ7JNjzf5EcU8mRwNGBtixqkY7spOJOv+r/Y/58Rn/
9PP8Pj/9nAEhOj7mVszZBKhq21iGa+MD+evSg8h2ZN1tV6Tgfa+Vj9RFkXxruBema2DbEf9pOpCM
6AGzD58SCL0kHlRhEryl/z3V1fIx3Tw8AaWvO+RQCNdqCHbp6E+RrJaB5WcbspF2Qgfm07PKzAXv
GXixsZRyO7J2SI2aM25M+Zm9cKTfnTywzD/FNX9fgJPq3W2GkWm3oC27E1hD3Kf0l9vUDv+a7Xc3
Gl6GEf7FLj79fMLBGApMt23lQJOe1959LGP7HmhPhfphfNBL85i1YLYgT2nz9sZ1uQ+uRIZDifZv
phhUh6IB1y35jIbjLhoJNB1DjmX20U8A+7Lz6QnmanbPVDgdQRtxR9407RDgvcXn5JAph/3gAbVi
h0Z+k0EH89mskJIIvTA6URNUf9smb+OLAUW6Sz7y1ahrXNOMM1Q9yXJBzWmy+A3ImM25NxsEgDBD
UdxQL00pILhxoqaecszAyUdTFqDXybqoPTlRCFoUI0CwQiwZxU30RTY5YOKQgztSLKWLqgmaeHG0
oaaVCnVgJjSL+loUjxHyRhc7m0Mp5NDUoHy+DpeyNpeB162tlkOlMEqC+6FGqRrTaqGV6kE74bUA
Gnc92B/+7aH89tAMWOr/8AByCmFxnfL4yxwezu+rIebQh8eeJWdrIHEQUnG5jeukaff7xNgQkf5s
m/tBqg+S/boBC6xTGNbWqW1kJRhYTZEHq48eNZEymZuEsCFMjVDObLpiaj4GEVqHvD5M1CLXj4EM
5QhHEaGUOmHlbZelB8gPehdAg72Lx9gzyriaE0hiPUiW1/4a8e1hTZ2tZwSnESGrVneSqSiyc+ll
DKy0GJ3GTrJGSX2zoeG+KS2cRJtv82g9CFIaW8D74zsymX6PTRWIn7f0Ewy93x0E9IAX1EtzMOTg
CpP192RSlYEKIuWlN/QjQF273jvMNQEA+fUTgfQHql/GA1laM4fq0/QtTOJ+RwE4CYLc7VR31RzA
UzFvz1ho76mTPmTIxkL0PRH39AETaYuyj9+Hy7yqVsJloG8uUn8XYx0AdtfftUGdPzosKR5z7JP4
kA63Uc3xGXeYvXSYkDfUCYT0dMNBlLCkAR/D8b7KQeI6emvfLZMz5xcCTTAsQitAeiew74DvPq2R
VG7UEH8DDe5Xt4O+D4hGgl0uoMboZZn1hoHUTwPHyvBXTgLQTLEyzITtHA3Bt4x6vEFa3NLQC3mP
vLCzCKsm2/hgLVCQQXrt0piD7TRDBiPTSlJaykXbgaxln+y/+yNneGJBI7odSpcHQFhTIBV05O+P
GGDlxdWSx0hoXDs+BQsbigR6CqyaRYx3eN+X4NJQ4T1UvMJ710KWBdvjYNtDxvYeHAGI+bso/VJ+
cCQPFibW3dB9nUbHSZZZIFxNH/4j9JSbLB3NDtzoKcmX5qApnbqBZp9+Qt0zBG87qHeHPYre9MkO
7yUXMn5Ru6Nmw8yVACvsU4yTB7Yt/3ajpaJ3oKAd5O1f3Wo9GwGZP9z0OWaejez0UKOz5fWhNFvX
g1G5TxWAExAm27ZTmh6gC5YdcsuwtyNQCLdClYCxl5Z/6UKErmvmlF9YLL7EQlU/6gR6d6k3iAUf
AIFuRPmjC+ovoyGKL3ldJJDGSb3LyPBlrgyR3UKg4v0ptTV8foprx8kaebAG9MdvNTffWWOgNK0O
wGwRR8wnM7QhZ1qZv9lokKbg8CMLEhuBv84Qe7tAJKbcO0jZQJjHsS9ki+Rrq+z+QVlYDgIHssPN
BC6sqz+krwBplCZ2qY3V3M+Xl76dIFpa2nfOOLh7rjerLrAbGysdE6SxJ3mLZPsAtOvvxlk8noxc
eyZrez9I3/+nTM2jCZaT643nWrMl+HXzm0+ZBONz3NZvtEem3TJtlMceYvMyNHdkV4F/K7gP7EM2
fekiyA5cw7sUBtZ2m0Hs3HajDVUejOq5iqBUAakIaxUjzwjJuWQ681CaS3Jwgue0re2lKFCs3sgo
W8rJjDZT7NhnA4jb+WIFTBwDaa/7PER4izrIRUFuaVngS7YhW4/6v5XpxBGE6Tp52yvQhbROOmzK
QuLvV5cGApBy3GPTOL6CPdeDRKVj7DvdZGxTB4P3UoG85uD4UO8TWjvayidv2UlQ+E+eUYAJq/pR
jdx40zd+Wr3fWODHTSUEQRwL2cXCyqzn2m/bleikfassaAukTZzvkTAAo0M4BeuKQRUhscJimVUg
34m0PF2h7zofaG8AedA2LST9ksG01v/ZhxzpkiRgOxHa+zoZ3Yn8a1G0AY5b/EhHzr4U0x0zpiPJ
kKUJG+90H50wqa9h+LTow+lH3/82DnwoYLkf7LcGsgwLEB+Ji+Chvxl9YGwUaAxPLAnidVdL67k0
uq95OUDNPAYPHnZ130H3zBeDHmSwX4MAvh1OKOhJwKxpmM/TMMyDIKs6D2pKBLQANzHCPj3EtWMs
s0klS8Sc0kMUDiBpp542TMb3W+qaUhMBFCef9nxAAq3QZZWlgULw2ILwOrTA4mMQgkHDyGXzYNhJ
tSwrKd7GXN16Dmq9Fr362ku//YGSqZ/Cd/xnL+PgYfYH+zb1zBS6T1Ls8ZetTunI2VravndhiXyJ
w2g76fwRXVQ5BsDWCNSNUzvjSBenzrC3KAP1yeejW/hi3FOrNaE4347BtCVIUDlAp7xvENGbEUIa
PgRKlr/bpAsGChKlJmfyGz7GEuqI5iO//zif02CP7qftEfwbKE8xPWN1jbD0tvkIlnRgbnSQprAB
CiwdF1RlGh2tLzQohLbT+mqbkuBsGW81jt372A8qnJJNY8DfMFrNzUHl7u2o8gSVu3GAcAGIk2J9
oQ4w2YUL7hRi+8kbu+VVM2b96erseJrYO60un9wg5B6vBydvwAX+AoKY4CTLyuGLFvGAXcDDl4qx
8DxKnFtWgN9vXA4GstkFNVfTIolDA2+XMV8BTwRRg+v7aWBZBTLrNb2YWrLbY2efi6zNV0o7U0+Y
IQO3MCUAgomcnf94+dHsOeMWyBZRlq7ZDl1NjxixAnWZdGsS8eG1i4zKSmyg+oDN0ENIA++Tn+it
UqzI0YktlAfxyuM7ZqvZNs/Ax+qmgUybLRZ5lUNuwrLsuzid6hsnbrNdwZ3xdoIQJDTikvrLALlH
z4iMH76qb9ySeW+tlw9LGpS7SX2jMgvMI0E33nJMOQ/KTfdEbwS7aG8QI3LnQSFwbXdBMq4ZFPoW
ua5UcHWlAl2qoV4iaBWcuK0s4Gr00R5cGwL0Vyg9ACHjux9OTWAukVUNvDlCPouPwWYZqy300SBv
jHTOLTDDw22eqvrEXCjUS5a7EN8BBYoZN+O+DMx7arnaRHfgLcluOleXJ+ihNAl1FEaUbswK8Dsv
bIr3WYIsa1esQyQ1tvwwXhc2DppDykBIeH0Uckv4aYCguaHZhjG5CZNEniVIFda+r+I1faNK/bUy
4+ICJTd2pFYTBu2pqDvw/qGPLkFtqrULxMU6KYN3GypX78PS8OfvIqpqi1M18Vvyp68iyOPlOhKq
Xl8nUqG845AtPtE8CA6DfmP0EgSZQKlSaf4rK41/SpV4d04P8W4ZgrWe7NJ1vKXVWOzQRMXwxBKx
bUff+pIpC0rWRTNuyS1FCj2zcLBvpp7t/9O0EzOqhatAw0XT5qEq9pxggY3R8RtUDYbr3JnaDbGQ
UTNBbP1TU+gmUZaZTR2ur72hQlDCLH5GWBaeemgK7WWK35KatkC0vHR9FCLo3sTRHJGiAi5RN80E
2EOpafqpiZRBfEqrNp2b0ajMU1QZP+aZkPE4J1HxlVqRdJxz35rP3jRNT20h21sDOmLUJywu7pos
OFPfAOTiXTNycAbgiWDUqO+xwboJQbDyFBuTAUzRuKG+vGfWgwvCQBrXOV1zGdt4SX3VFMWPbv6z
widvqxJg3buw6C8qL1LQcmX9wdXkToAN85uE2RW0dMAXNbugmqbmjnNPraTIGDCAsbWhZm8Bw12k
wZlaNKjABn2BAEF/oCZN6fndvZcmj6OmPcn6Jn0wdNS2qIS9xQajh9yNqHYDavfP5IKkjDhDg2J3
HdDm0tyiEAAICj0JXbo8lvMkUV73Ow7o8gIMEwFS2ZW7SOoAaObKto0FMxwBkS0ZrOxuCu+qrAzv
UC2Z3cSQN1qY5FMzlNkVVXemXrqQ87gvgsi9m53SBi+XBp+Bed40AFOS6aTRzXXQ9VmFfoyVgMI2
SAtnhYIrYEiCyGQHB3+cj71ArmKgtan9afUf4jFbdx6C4FVrbpMu629cVAtdIuH8I5Ip/16YATIH
XvmUgy7tbw5p4z0FY1nNDlh4+5tqxKFLz5DhsPTggUdmEbvQtC+sqDp5mcFfmNxMYR6/VPVQn4c4
Ak5bm7tCiW0K4PgGySj+ch303sRuPUEka5rKw7wyDizAdyQWJcr7II/06dKFALyJfoTKLzoavbbS
HWTevTMOPDEfghVZAsawz0nLchtmBdTwHDuArGsm145kyZPMsRWM26j9p0SsymC2/VMijVV5Y/LF
aRHUyIDPxkm7w/EQ2++9VTUottPDQ4jdzMMn32yekPLo10mG3X6jsRCuxkfIxsZy6XVnankm2BSm
NpVLa7SA79C9na/ee6MI5fK1UwIxpYd+jA/8odiYARhMY1BYIxaAQvhe16hkHLQq+IJckLf3wRWF
s0DvMfOtU4/UH4LbbcV4MB1oYKYHtlTcMg2PdRaPe0+XVdStX5wdfUfNyA3xPQ37ozVBaxssHOBn
rEt1JDfymIyo3LYdyGJ3AB91S9/Ja2Q8R2OuDQizpFzElqnurN6vzsC+GECzInXqqqrE57PS4qS/
RvAoDe5BCAgO88z+7klfHmhx6po4OEMGbdsKrPTLhkX9Bkx6zeq61dMDXJW1BzIp0PRtTJ8DJI3w
qEzc4S3Mqh2Id4wflmMdIVw6fZFgFlh6qPe/BW+WceN0Zn+D8lKgNvUgz0HdYmLWu2kQ5e0U2sUi
HQtxynRVahoDHq0gCTS3PuyOdAq5ylW+Lzi4FK8kM4CFQtfH6Dywq5rFnjoyfLzWZWYjx89CKLl2
5niqwZD20v2slNW9RGyIwJELVrSgDviLBP/XJrHUsCEnsLa+j2Fubb9Y3+0ou1F1Ed93NRcXlnMA
4zMT9FVNEl8yWTZHvHG+UOckRHUCRfWpGNzsyMc0W0EZFwKLuhl0WAEXdEuX0EjwCtM945Cix4Nw
pxbqcddk7J1vgMRl9/bo1ecM+NFF2wfmq2gGY1XWrNhRM0XGAuqY6im19BEMONuFADPMa5jUA7AV
pr/zhJ8cUHXqLrEdWnSplM9THomTaYwBCHQBA4CQbLsySj/al7qp3aR2M6NanBCvhCZa1CAZBhTW
ClQ2Yk/NDzdLzwawGLjRCFQwNd9Q2QGGrar8GriIqeuIeWI2Ckirzj8PQVEeURHnrj48kJJACUCi
1NLVHmELSnnygCZR+TWq3+cgDwOKc+AiAkcyXkjmQ4tk2nqqUQMylLX1gFJ66yGTwaZBlPKWPPI4
4UAcBMMC0Snw7HqJOy3wthl35Gxz1GTLsQHmCkNpRKPnRDiyWdulmvJl5RqboXe+MGhq7VLQMS1a
zQzjTGF1oCZEaviT08n3ZjSM8SZGqfJqqKV7UxUQDKOzuovf+kaWKl7RQZ56qUmn9auz3arwgKBO
sqCsVmu3oApOin4TN74BkHLe7aXN/YMJ1NacHUtDUHINyLDSALJT6qwZh3g7AgM0z3Qd8OeciBRB
lXCVCmx7WAagm8j79C5IsaINk3dfhwVMwBAcBua/XU194kISwc7VMmqzLll6IperxGjTzdyuoklz
lsd8N7etEItvXRZnmqLM3fRuHDqcD/Vg4O3m+TOU2IKkbthn8SGPVHrEbuf9MvkJwD5/tkVZ9Ye8
OZCdRrRhwEGjahLVDD97Gmw+9SEEgz3UUvLQYAuyOboD//5yWQAUtb7SgNAdwuhIowJpJ+L8Mjmj
8zhIwGTG+LaThvNIFm5MO9BHdHdSm3pu1ouk6rwDeRTISKwaCSW0xmhc7KhQKilrcEjRUAEp2T2K
sYIFNVESa53/y5M8Xnd3MSAuDbLwQZc5qJSe6vzQ6ks8cLS7UeTADE35ge6ou7S7AeTEfABv48eY
iNypnzyrqQKfz5+31G80fb2GlFa8tbMoXZFu+C7X1WEVPicr1pjq1AGAf3KyLF1lJuOHwS1/yDDt
jpbq3i9RYndHsrk++PUcOztQ56Q9OrA1II724UI9AyroQOkMXrXcuL+mqabeEwdzrL/Ij8pyG2kG
MlGaii5GC4pK7UUtcqWBk2jngXNG69dc1+l/n4vsH0+8zsV+PZFmZkXBD6jFxusTL6M6ReUtIXj9
jyaOO+wpafFaufZiO/G5Sb1IiIuMNSfbMdRpYDLcYWnbtywBYods860PgMousaw92ehSuBXqmfUF
ZQYgKX0RLU4Q4O2S3vhkAH7vJ8ZL1dblt4L7Lz4+CN9ABT3fAE863/zWZYaD9wypjL3uLvTI/zLF
/7sPJMBQ5QX+7rXTOc6xHlx7QUQPucjEpoFO7cwOwT0ou1SV6Zxb/MrPzH+MJ8Zf/jYo9Fkzs0P8
e9CQVPwl4nZ8VAWKL7vcGO7o0sZeBq3M5dUyIRB358Z6Q54KLfpqajbLorK2Vowzqqus8dPQrFsa
YV2G85S9Ba4Oc9BBCf0EHdO7q0NhbdMQRLBks5GhXDStV4AatKjWPWrqd6Ens+fRmLZFzQBq1XaT
p8HVrqLy3e6BsW1XA1/37JQ4Q37Yr/6/28sa9WuUvZoTXzp7BcpLaDKPc7KsBm3tsQuax2v+LOtZ
ve0df1he82cKKUxEYWN/c02KdXb0JYvs4UCm2S6WZYiKMsq5TUaYHgWvHq+P7vDC2da1GJfXaZqw
/zw1dYxWNk9NE5mgcr7rXLacLFQISndCYDADJOWcVa67NBqZow5gCM9zD95Q4w51LU+5tpFfw0Io
KAJBsqUZ5rE0wccsCuw+KGjSk35csD2dZ7qarnPWcbrFeuMdqBM4sIfEybpjjzL+1ZB72HHrjcy8
88DCV402UrPa5INn+qbMRlB16SZtV5wiQq5NhemBbK4PggOAwm+pc3bT87pIhW+utoL9vE5rjP7n
aWlQYCCYlSiZ4hyFbRBN24PRmjrp0n5MG0ocFcYKu6qhNZxd1WJnR/sZPwIOgpq0n6Gm6/cKhUhI
TVyb1ItaNnxf0qMf4dTTo4J4Gw7T16DFkSjyzP4IQnHs8ajtaSPd0SUOC0jEps2WhoZgWceyoYdQ
+zpDWILgn/fNwx/2eeZPDxmzIF54fqE2CHH0u8GLLszuzTcPQqxB6MTf8y7pl82Q+GcI/rZH0Hig
nHAsg69WfSIHB6rEy9IDp3w9VNWpgI7IijrcLYfG1DcoO9crt1bxKRBRfhYTsAdIbcXfXfbYV9b0
laMofQUd20Jvm8MtUsSIPUgId2LNHd9y05aLOOXRXVG49pk6cARAbYXuMFBiN3dUBviXQ4Y6iqHe
e5YAtaKjIVCDVA9kU60DlN3Yjw81IoMbHhnqNswEu7Ua817qTW2CVBK1VGuIjQHGfCgCQ+Qx8jy2
R1RlR0Ut10IXakLd2dmD/HzuJH+y02VEamnvxO7Nn3Y9LdihjX1ptTef/LWdHpBOhjigIGfu/GM4
qneRPzbV/ONd623IDZDI4jBV2fY6LQOm/pT4alkbcji5LhI6AzD5t32I5RqFZvGDTAPAfksoNgxN
UCwt26pePNmgjE812ZvvAwWgVPE9SEGeVLjdz84uVmmae9APfUAyKMEpJZPLKuDhT6TOAOPO0m9D
/A9q9Oonu+vGtcCr8VibRXmwkF3dTL6NTSXIBxZR7rffOYuWxpTlP8HB/dw5o/0SGAOC+4i8n13D
NHeljdJ9D2ey+6Tw+6VqTetttPudcq3sp+lN+24M6jeANiHQBfZDr5MLofrpYrIi2YZ2ne5rT6a3
ti+ilRX06g1I+u1YpdkPcxSvXZaMz70aRpw+reIYWJ19xDe7XHu9V754HcKB2pW30y72fHGom9hZ
VlHSgQLbkYfYt6ZLK60LeDqcN2g0Q80ptNsj9MOqB9C0fSM7fhlEZfpanQrQ1t03UgBIHfsrI0Bx
HQgwo7ORF/GptgQO+5z33xpn7SZx8R3gGshkaQcm3XGLGkqxTlha3KH4pbgrQxR4IeBQIV7v5HcW
tNf8RZXjJ56yWzKhhstAZloFXCwGo7yJjDbZKA36wL/auGd+Fi8QNlZ7rte9uSNEtcAUlnfUEm5Y
nnImTtdBWYlVfxQxSDw/JiqQMF7hy5RsDIKIYEP9PjH5eMKSi9xvvhPZ26T5OKu0Gw9tvigcTfk2
E7/NV/Khy6d2NUTTQQLr2ln+HhI2C8cFi0eZ8fOMWZggjYHgQLIhjENUMHlCgcYzdZLJFdaJ8f7d
XwLhjjRZ5ByMxneWREdhl81rGdvWA0PQ7PgXe18Xn+0Ja1+dTL771wAALYm9Ap+b1yBM2MMQoZpq
jmQVYS/f+V2RBDl6LrhBCZNApWo5+BfapgX3RGjf4Q9TPvWQZLppUcK9aUduvU548UadJ75hCQN9
ikyN49g50y1Uqn0QZaAgWY9ETrd8GvRIWSIwFLnVPJIcnBBFYDSSA1Fx2yUQHfd+jaRnmh4gijTS
Eb75KgE+Igfs9FB7Ea3zqLEfgBBPNvhnBEeVxuAbhnj1DZe8Ql5AcKiFdyb0qDnoVTlLv0O6aDNW
3hShJlGswdFlfU9sVBYCMZs8O5OpVgFT7LZUkbHtp77du3U7HpFnh/i4V9YPNV7zKM/riy/YRjyG
KcC9C/EwdQ0Ywyqv0qoi9hdpmMXybz/b1PF//WxRZX762WLDgMiurv2i0i0xyHwpuWj3c3GWbgI1
3+6p7Esy4wF1JHJXqTRVC0RWQSFH4Tq/8eo1j8EYMBtdpG3X/iCMBdLYBU6trbcZIGa2FEOIvzoZ
ZRljjY6c46RVvAZ9KTrT28gIYudeNWz54BV7A5CQk3K74UR3dOmSEgxloeuurh11HX6LpRku8sYb
NjyJ+M73KvHgj7qkbQTVL5AnR5R4Vi/kMdqcIb/Jn1D9o5bQY4/2A14l/JrW/xTjn2/JaYITpQC8
JHY2ahA49oONbkRw1/F81KCE2brWsGLJZbuwWiADe8CCHl0HEGk7nV7JLTRBc+pUFSJwPc4acdy2
51a79RFq+fTwv7kN+OZvC0ARIWPldU9Nnm9Ryo28Hr55G+aIaZvrpsqqZQLdkJe0qM19ylzIjhuT
+cV0hh9jEvh3SDQPt2DTRsW69udW4C5l5yFzpafNu2JL/mPivU9bIm58M+WobAe1Nhh2Nz4wY0tk
F+MdHW2pWZlJspsPvroXFRvxpyZimfEuqU1komtUl/oEXI1ip19YVu+sgyIwjw6hXbFI9O4G5Rl3
70+EOs0hahGnySbWHlFkAnqJHETVRwh0hmwTVSgqL71BbaifLoYXf03cim2HgnWoYcElLqL+VMq6
RCl/5oBBxneHBRnjUr77cLfrlpWUyP5qb+rovGgA/yWUFtIKyVtorXenToUAE0JfatmWkGhUKdD8
SN3jFjuvdgPGt3bhIzQ5LMjY6B6684GU2ZW1d3u1VxYD9cfc2/GVVQFoOGBn4GAZP0j6ouErJE5t
auM7R7fCv1Q8S6Bwhrg5XZCjyhRCur/aLfiFCvD6k+XTSGpPaWxBs3xJc13HQEgIoXh9YbnH1/aQ
udkZ9GDtxgQX+LmyQn4yuydLw73oQma6m4TiSzcZi3WMnYqHM0joH6coX5JLSrYxKBro9wh7fZ2h
+R/KvmxJblxZ8leuneehDUgCIHht7jzkvldlLZJKL7SSqsV9J7h9/TiD1Z0ltU4fG5mMRgQWMlmZ
IBAR7h6yZ+xOAtD0KZ0tDKiSHdzpQGd+LJoMTAoSRuzn3DVZm7HiSN+dWgmHQ+m8HnbUhkxc5H/2
piFvZWpDxTxPBV/eaqTp5CtTQlCy6hAw6rLw/RDBG1kBL49y0qsShEP+H7MtoRpqLion37Sp8YM8
kB+clHEYQuUnAHl6g2z2E/aOH72Zvzg3qbMS/rMRGp+QBW2fLQP8gJ0dDFCKH6JzOSQZuJe0cQUI
zVqWTWDBx5P4CzBGZm+9H6+RpJgh9yOEcI3wgj90VH7Lfdl8qQbE7Q0ZsAcseBS4J2uGv2Me7/HS
asGCUwHN78RriZcrfg8iw7OIuuE0nxq2Ng5mhTVVFpdAEk01dJAdMrMG0OL12A02oQXQHugwXpB4
eYVYZ/WoxsI9ASxYLcluaJAv5lVQ3sWePd67osf6ZeoQgCsAEaNcHDnwxU8qh5xux7JnPx+rRQ9G
vhMdhs5IT2w63GxU1J2ulyKxNvmIhPAuq8+19PNnF1mwD7XylsyqAuS1rCqZJc+ib/JneF6R3ljo
B2ro58kFWVLqjkpVVL31WTnMg0CvDrSqSYDf4TRmPm1oMRF1eyomoxhXyAXiWyo2qkB4EA7uDRWH
0KuxG6vUyp4uCq7QcI/ohr2kWkTijUOZg96CapVsw3PTYIVKtay3qju4DK5UiaVruCjEwHapYdgj
2JbjCoCM6tBgcQBXUhp7Z3y3vDOdGV3xBXzZ3c4yczEurNJr4YAfwARvptgYplBmns7o4EMV4OCF
ONyKv2t360Y9qAl1uxX//4e6XfKXoX65g9s1fmlHFU7d6X1rPnoBRJYNqITkCzq9HUD8IVa5XfQL
CCUkx1uFE4KSvszTP7tQ+VatphFvRTr79QJJg4ik6YDl8J+HCcq/boyuQncyG29XJaOsSp4vJDev
ow6xd5tu4taFinMTOqUuRRF9hvJmuTfsML9vIA0pEAo6ZRNjJx2KQSALxPCK5WDZ77aOzqJ4Y0DU
6DxMvwDkRut6U+kYWIm/+lKPPEK2XO9Y55t9ZMBujwlmIrrqrWIAvU4nu/iSqQArcx20ch0Xobuc
r/jXwPBSAbgNDu+Orp3oDLvk0oxW81DUOdAvidMFd/NQiTaLdRAa5dzENdyLDRKiLRgm9EFqpg/z
mZO072e/sVGTXnEnwQ8b/eiQ/XV2s8lpmNuoVHGzlWAJXUYcv3jQu7kPReuAmyoAkzoVPRG7D9qC
hHYXW3fB1KKEvNouaES7pMqSK/chh78lLTt2njt1GkqBAPHA84UU0UzX2Z2y7QtoUsq3YhQXQ7Li
jWvnEjg4yWBRXlSfnDABN5PLvL1T9c+UkE5p6P6Uiw5PwGy/magF2dNyvAPKfMEGbAgSEd2DQI9f
ozByLpiQ1lSigzGCzTmxm7d28GNE+hpk5BVuWS+V9MBi4KT+sUr4tJ8v5Uvz11kcme82OmsTLl+C
YEgWLE+dl7nW3zLTfYy1jq9CiPgK3mt5qpvxSCaIQ8TXBon4dx7mMqjm9f6SmrXtNQAZ0z21okNT
1bvYzrszlfowiq9Vln/OnQxMGtPIZOprcFZIw/L3N1ub29VSRSzeUhOqSHQK0EUOEA/ZaMyghJyo
3/B4dbuq72h7G/dgoL6N59uJtXfMHvlapsINR/mojlw2V+pGHwl5ESWUSosPo5slaHij+RZuHyHG
jrID+9flZsq86r53neB0uzPteOHCBE0iMKl4YNS2lpW3MAzpfPhUpeUhjdQCXRU1oYM7ggOkNmtz
/lQ0qNO6EN1LU728XZY1mdoZJfLWb5+0rVrjwFT35fbg4CAF779O9re76zPh3uX+C401/w3dvpi8
rsPdXBwLfgDDRjeBabq9Y0EkwcjT/jWqmycrSeOnCJKNB4cxZOhOdujZ2UbeXEasw5H8qepNAyqj
vUoL/qxBdEeNmLTMZSNZdQ5tYawMkacLDQG+x7Y3P3XNkJ27qSQLd9wgVwTMyaVrPlayr+4VSK8a
FZuPZGpNUHv5qR8eyda3frFLw5wt5w7C8h97c+NpbYKJEyl6WFe30Z4GBydufIBXxFxQkTq4+LIY
0uyvZGpHuBKTvq22NDjQJukpsrM/qJJu1wjNI0K4/t189cbukG0WyjUNppy4uzBeXKg9Hdwoes1j
xzxRqcfycOs5Vgs6EXyg0ej9KzJVVlRJphwSmQteef2BivFY2DsnhLOOmtAtdEDGsfGRDIYDjRe3
HNmObgC0Huzg6x5bSeypuvAzC+32OnJH3xdj9+Z1rvsF0u7DGoqAw87vUQy0sQLpFnI0I9c9FVUK
BT4gqL+Ap5CDEjdtjkUbInXNus7mFgp8uizBFwIfzfJ9xw0Ktd2cp3fLzY8R+ji2WbH4kKhnRzXE
xE37wcBtF773meLXPsu+6VrnTwWCbDtdQ+IHXlr3aWpAoW2sAb/x+qsBJ+e3SCABMu74j9hO7ppk
sF501AzQA7Wyq7TDdqtKqz94pYzhp4gZWAN5/xQPUMbNIND5feoOjVL+I0R3J4UzGF9Rb+PZCb4a
CQMkYcKRh8oAs4UZA3yWBP0naFSAyxn2W7NuQp8nroMwIhxqczMJ7D01AzrifbRhanYbLYy+e0R0
AMnjATTfgHcYi3R4S50A2aWu9RmywyWSEs10V/dN/Kls+ckpzOAb8DzJskB69EU7Fjvn5oDQmj2E
3/7q2SUQo6CeufSRtm3bbGVEEQJEfpZ8orPMl/F81v3G9rt2PjMZ5s0i+RBnM6Q9HMEMtvsQ1Ztj
bGJ4NMQo9xRem2sdRMnWwigBM/krRkeNaZSkrHdk76NkkY0I7F6Ktii2EvQDn620mPmsZKLMdWyr
ao8sJIjzJvnMZ4W1NOxRAwJtyzU+Te0V/GRAqSFNQQw5eJStorPWU+78MpAueLDLIP435W4Z6YUX
au/oxpAdQapMnF/SUSDgYnYrqkCcML+E0BC0V9HYr5BD5R1vzbxBBJvBT5xlz4Hm7JCocdRp2z4F
nZWtwVLWb+biCCI2LivckuW0T7ozRxC4JieqpEPngDAMoK4rlWi0PjbfR+Nm9z6abxv+ptVZA4+X
suIFcWZBfujUKbO6UKlmSb2L3LRaUpEOcPKCmNOvL7x0kbA5tahBILbkk5QI2X4zxtxi6vDzGL+7
il1C+7VowT0ZDLx4NGLzSNwMHtRJdzGwVut++lFAoy+cfNHdXQnR7kfejUcG8dc1JkfnGNR+sGzU
yE91nNufGOjSZ9o6neUHsFAWKx9Zc1+omZeU/GQyf6usvAWoXn6jX0xdQ7iihM/i2jDWHBu/VSvm
x+E3nZ7z0na/tjFoV8dmDA8sTbLHqSPVV3EODR0L6UJ2GMt9nGAcWVvyzYfDJwia7huipd2y5W5w
HyvThJjrCJZROx8hohy/txVQZNGQY8xWJoKnLRh6wf3B2aqnMxtb1S7TCu4CnM2105kdvIqmh4q7
AkxoOoAUU/vbGgm9W9FwBGU1ZqIGywjw+zvj1sU8cy0dhNYnvrT5jxE0w6qWcLrS3zIJ2ugKZblJ
g+teuEx8TcC1CzHF7qs19myp46iDlp7f7RrZGjuGSOddB0j4EnG58aXs+xNxaLsZ2DvDvPvKygRy
kMBfGF2UPmWA3gO6jTO/KiAbiin5yYj0u+1WS2cZY/W6yyowA3FMlIBopAe6ZU8myUmW1et8x9NH
kQXIvqhFGugdFAuiZzctTnluuE8RCJ8OmFGmX2E3fJ3sCcPbwgoCfpAOqFJ+to8IZCxysy53mP76
Mxb8/XkUsoM+NM+3sVWEi5L10bCgGicIx0VTimCbdwN0zQzoICh3cmpNxZvNiZNhh9y26tpOhxrE
+ohewEZFqrjZ8tqpN6VntUvKcqN8N+yBrw6X3p7y2252w4nGLUPu8CIhmtabspVrV1fE1up1pjF7
+IZp3WWxMNbhdObL4f2MbL+rRWIp6HOQK7mN8O05KIQONvXoFM9Vlb3Z8DK+hWW9gSOu+2qmXrxC
/tRw0UrBs2fm9SZLHLm0stFYeCo1T4oYEchRTGUBjxzWOf6BTHRwJi8ynSFMAS3XYoQQLZJXN5Gj
gVaeAHeUxEU2EABA/8aWZzhy8os7Tb+Ztl6ssWG7iAtMyYXRx3vODLwlyhga6G3tc4jpmNGbh1+F
sqR4LdwgWplCpBc3ZuoYjHm97nWmgfUGXhxqnm+8Tn8Meds8qSBstp6Xp3s/FVBKmwajFqMNxfWw
Fq9w7UcrzxmzlcPUsAOFIOWo08HNsnLtOcJaU7EDeO9BvjfgttjKNEW6+NA8jpkHaH8cpnvENAAw
hMLDFcog77bSORtetM8Cuf6dZoVn41U7VY5TKN7JArZCymJnPMK7hqfQhX6xIux/jNDVDrFeC68w
qDyBSLG6BnDGzDYqUgWy25udvTQcECC0vLWeAQNvD9wqJm5qBfdhBWmIW1GCQBHP1T5Hto8MaSXd
ZTwxjEOq9ZOsK//REU1yaofYWxKjt/zTrnM7OeX2JM8ED/waXL4JRAmLBX625jfwbWjk/FvJvaPl
AK4X/CESEbaPTFUgHJqm2iF4b9sGYDS2LR08BCbIq7WHQBb2huNXzqDM0+vhM+Ri3u2UiAGOzNlO
7ccs8ta+MQJj0DTxjndhsEGQA3E9NWJeRKwc7DYAhcRJsjPjtPlCLYIm5NsI4nwLLLbS5Uw93xis
3/62TMTziJcBJSOUu7MkqOECWUP9jB6prj4WqRYe/25Pz78Mu7/V/tL31ridhiqVobejPx66AUFX
SKGXxx4egE1WmfZjhpQwyBxn41vu3RV95/1hj+UPWyj1rBMTO0u/907IAq/mPjotjHU2AKlEvzc2
8GobGUEO39O0BtLTgqebDok72kvGXm+Y6RuuugCZxD4tIe7DgbzuZFpDoHjQ70jsWztoMmBt3qbP
nNUM39OuAjdNam8SgeTiMC6LM0Dw2RppT+WnyjG/E7TRkN8xbcVvtz4sHIOV4YkXLfHHJNQaMozL
za3o1n25gTxysEkc3z+JAdAr0X+m7Pc8byFNF3jDRXHVnSyNjUxYeuZrHc8N7P6R9eYC0YISGSL4
SeRYYcItzIsTydCkU1FMRaq1W2A7qRZ7ReuZan/XN5YBIhdpBgJVI7tgmYB1JQRorbJXx1IzLDUn
e1dJEAYMzUupVW7/0LGjHqBHuwLDrZ9eA38CMOjwBKZuwb9nwBCvQKvB74wCqn+D4cTPfpJXayhJ
jWdAvpKDLGK5HYvcvrejQixbIYOX1soe0iTnPwDsR36jq9+C8s/uTqCRvtHGFoj88a4AP4ILV4yb
nkTTesge6D/Rz5/sFs/k1imqWX3IHaz0HtjuY5ZBGOkmSJQWQbMVOgAZ7ghBoluFWXAIfhj3YLAB
E1WBrH04VxalCLsjFZshfy8S9BBvh4+1w89Fqo0Y4GH/tm8+IkenzNIVqG1PonayvTstsJCNCEU2
VabBmcp0mJp4+Zjto9gJTyYWn8RnEOnuD0/kwb3sev7AxvhCZAh21tlbpI1GG2o1pOMfQOn591jb
zq3IbA02WvUJWk0r17/GAn/F3CqrC7nRqrbX8FAiQbiv2OfQBjccftfeNQtq8HFj8j8DI4MYlNcG
cLp09nlEqjjEEWv7ocnrZpmbWf8lcu3X1nXiP6yyQfcpDiWSElslFr9JF0KrvS8YBNl8/Kb9Gtwo
3YAwSWuGZ880XhPD4/OCso3N9JRHwSst02iDoIByXSi7jQ+0WHM5voMAwxdrYvMiXi/de8nZqPCq
mJi/yN70GtCOyc47tbw1JTtkOhO8GNxyAcLecQvQTPrZgbx4ZqrgW+oBBu2Ai+0SJUF3UQBQI9Wg
Cb5FkAYQDNwblhN62597xmY43mep/TnDyuYMCqbsjFVvdsYOJNqJ3vik7DA82lG48a20fEySqL2X
sYOElg7KoD18LsvKY2xHtUYrmpPvq69zLRvkWw3wxxGLI+xaJDcgeQkPGbWlA4jrNqLLjDsqhaUr
V//6r//9f//P9/6//T/ye6SR+nn2X5lO7/Mwa+r/+Zdk//qvYjbv3/7nX9xVthKCg8NCuGAfkVKh
/vvrA4LgaG3+r6AB3xjUiKxHXuf1Y2OtIECQvkWZ5wOb5pdw3bp8Z7sTqwKQ9A9NPACGq7XzhtA5
wufZ99ZYzftYvwviIxAr25hWWJ0Q7Q6pZiK5yDFIt4p45SCXyhfBUIbbWWUwDpufysARXwIkwtyW
GVEsohWiMSkEQsBMRAc/9j7aqHGZJiuG7/gB8sTInp0OIkv7sz0d+qipNjkmPTAy/VmbVPoLyPTT
nWgZVuwilRXykVQ7N6G+1JgGgJoCW/zzo+fW3x+9lFzimyUEYtCS//zoQY+XG13tyMemC4cdgsA+
sqbMcZ1yo3ypYgRNpuVENwIHXSpe3VMLCcwToNoMaWK/b1VlnnFIA/VhnI5NNBt2ryFWbByEqIOX
JKysVWTH3dmBJOaxLMCTMSA29WkE6TMer3ybmoJ/GjneU1PmQWnET4YT/czMarjTQWQfOLcw5wLS
4PyH76Vr//pwOIPXF0+HIzVECil+fjidikuF1PnscV6ky0IAl5/zT4hQ5FcoyrZXQPWfaToM68zY
0JRHxakV0rWy61BAq9gK3Ff4gPVaijQDaxompiCrIdYgRPPF0tXZmdaIeCk+ZBHLPwujgGRQ0aHp
kPNj7dwHRl7dI9F+g4C9eMwnNv0S3LagO4i9I9lAGRZvmwL8j1RLHaqw34iJlx9eM6jWViEHbs9O
l3BORfvRycDa72WAPPYeODPsLq6WtQcUYdA8QrtePP7Slpv3tbT2CsodvyztSWHO0sI9TJUkPze2
PtBJHZweWP6yk8nDP6rOTZ+a6QBPYVGJCARgKKShbBctoIeH1C2yJ0ub1cYwx3xNtdS765K5dw7y
3rvZ38gLi60t3sQfyOXbxplmZbPZUEVpseA/fCO4+9M3QjCmTPwXUMx2AEN27Onn9GGmwsxiDaCS
8R8FXlGQj2P9pTNBr0w4w7D8ZLq19UqLMG60/ckXXn8xAhdLNKOCFGQUn0lVdlaJJfHYWR6WTiu3
KIpFM6m9hUgChPZOGUFcJi6P1IkqqPhvbfNgPou9bV0rZNkMtkp2TjeaR8aVeaQz3sd2ucjCAdlW
CBSxHVfR/lb9tzazgVd6+x/mnp+n/elhggBKciaVa4GIzpU/P8w4qJiZpMx7cPp6QCg2dRcm8Av3
Vmi4SPpOzXWbuNlLzsSa1rrUoqoCoPQ63oHhFsSzCCMWCtjjttjViDNM82w1za4fDgAZnVsN8TY0
IDM0PuB0MgO40/wxW1axCXpXi6VX043DBTlbqIKlxnsFojMhvASgdTe4zpZRUYDLxnOTq0Seyz8/
Fdf521fM5g4TjmmBcpdx+5enghUV97MmkQ8McrlnexLMALVJjBS2SeWWOFF9GUWrvriGckxWH6iX
cwgaEF0y2cCfB2CsApU8USt7zoA8uF42q7qKDHBxp/WSUgFzAXoOSCH7RzFlDEb+1tGF8/nWqpbI
TnMYpBu7yTVUeBFIMULD31FRT7ZOAaEUDPbfbNSumFxNc+OpHdmGWmGpzY2XaqL3Xjj+yB8xDUNX
xPIjMHXJck81YQmNLa+CDBfVfmjt8rqGQC53T4G2pq/A8BVfp2ITWfW4ywQSVSY7y3uJOQJORbCm
YMcPwn6FZHyhFm3t9o/WBCApAERG6BY7pak01XUDFJSSBm45SIQFfgZ658709hD3Li66CUEzPzbe
UaXOlyTTzQOZcry6VgliGBsqUoWZAELFzNd//o5Y4m8/HRd6G64JcQFXcOzCp/oP89DgMrzuBrt8
CAJz8jpnn6O6Cr9lHZIOvV6ye0R+QqTnIQEY/HrBtwKMGIjvey8Fwkob6KaCJcOR4dPPPd2qZdjA
DCc3NUJgXMHFIruogk8KdLVUVOG4Dgo9PraBA1YRP9uEkyJekRv5GTSxSDWdithhNDvlTCw3UzGt
QD5aKtHvqAig0fuQVIQU8jpEqtla2fiWEyIo9Kx6HY6y+QC9BlocK6OqmoFDcFSN+4QD6jZDr0UK
IgkogZkz9Bpqc/mdZ4sP0OvC7+u17lI9X4KuMwCYg7xvK3ZeLMvRV2m5/l3cAv/aA8TzYmsLSuGM
pSdkKDhPpl/uvaAwX8Aq0mwwp3pbahZF4D8vEOvqGoV8pxY7CLJL3rzehrX9ER7gqTsNW+jchyu+
ONWaj8gbhXTjULbBEzjXOfJz4K2rnHo/1IgIAFbgLMF+Eb5h+ZQt0rH0nuN2tFae0Sd3GXJDdzpv
rT2NJBpEAG8jdSz1H9yiBzgZOlmt1y8tiMbBOQ1sspoOZBdVM6xrYeulKcd3G1VQux69bMbseQwV
biFiVd8pHx6UjOv0KwjgD6QM2UTNUfSj+4IkRrmMnCEAfgLyqU5Tmbs+hMPetGwbd6DSryqsD7WX
PQPMEN8xTIfXARsjaF5A4Frk7RPiXD7k7Pz8KU/HGjIBRbuloiwTva9bJI5TESLM9n1ds02k7fwK
D7u5ylniPFhlntyx0tmaQ+88kKkPvWblWd64sSebxcsayh1zc69LsotVZHty1kI0COyGidyTwyig
CNlka3oHudEtAyAciyUF6rYXIzOvYSXg1Mvrve1V5Y/Wil/taFTAvNbeEtt0fl+adr3lSW0gH2gE
XQNQnJsi1PnD78ZJ4n2fFuUWDot2XbaQxMvC4qGY0ChIg4RK8gREyYwcoo11kuEnBRsdBIQDqK0c
MUupsERMvh++qDxfjUM+PEcxABqqlCZiLdixY3XLAdDI8SKdyA1FUqwALOoPXdVUiMB1bRef6ygv
l7XJ3Cv4SYOtrYoQijP5cIoteOeRkug8SguBApkH6hswVesk9fkPX7vHtkFEhrojHcC9cj8It0ho
Gjf/PBPav74tsWrgzGZ4MUjTNDGn/DwRwg1VNlZvtBCMN+Fi7TyElwgyALqpezfQ5g5UYfCIkK2F
dlTQtE9jI0sI3oAlXzqFeY3aDOuBrky/5/hWIrmMf761QA6/j0C1F+6ciWKFeFY0SFax/2ndNZGq
6EnAls4g4Qhh3KVf1+m8jrCRfbzUfIgvOmise6pgiIDc//NjMH9dl06PQTCsG6Z/UtIO+8P7wOl7
5Hkrpi/vOe2OOyFJ8ZNnUD4GiRfcALY1gi/z9qNPfHvFe7v8dTKgHkWCJH/69QcF+OwQKYuW/3zL
3PxlneOYylQKfzmFyYP/becJpKkJocEwuswL+tFzKjCh++FX+ISTySkPtp14W7oe2/5ppnd8ZSKV
6u9mH7yNs5nZOvwKqY1b6zpqnJUIywwcTWtyc6aOGz5bAlwuebIeghrEwQh5rLLYDB4Mv3w/gxAC
X3UaMI/MN/lqmM5u7TJI5P2H7TjtH26eEIF3OrbBHBsLW7qcofzz17kbxj6sRhHvBg9QL7G0IcrS
jpDadrDQhAPJeejGDoK6E+Ck0/E9kt6qT7cWnsFHxIesftH5HlQbLUAZwr6HlFMAgukE7xygQPPg
UbC0PHRTLRXp4CMQPMjePwWcQavqr/5ZJ2LghE3zG+uO//wdsCbvws8fFz9e5YAlhFuOA0zWzx8X
UIt0QCTL380YLrtYzh4Z+Pbds+VnCFyCQ6WaDvHo1+ABh70dMmDaQFC9iCVYHH3dgpiPOXBb+5a9
HcDlHGC/AOjuh/KtnjBhqvoP32b8kezJG/Dhwwhm4ZO4rm3Bw8OV+tWLxaDqmzthUG8THfODhlz4
EplCyGDrhP8lTF1Q4CHxXDkVkJK8DxdkRwaQswEXIwLQYRZ8cVmeQOxIyIuJmMNzirgoNctykR39
AG4XKuYCtNR11DGQOoZYLfdNcUDE7BuSraIfaXHBohFvpMy3EZHy1MtENbyEZ1A/cC9pNikry1OT
tM4BQeRu21R8vAc2219hKrc+T+O0jRf+GMf3cSwDTI8SwcSiuJh+gBcIGCTbCxLtz8qP84OFX7c5
uYc0GKh8fR6N5wq8GxdqRWYqDrocd0A/v5KdTFRJh6EtvZWJZf9yvgIZ62nI2uzbhc4yf0u2DxdT
TrPVQ1QfP9jSNktPDStXoiuhN0ld6FIC4K+tlVTpRxu1MUSVTxpoLRwWf79rSFFjT6iYu8VKq9z7
DCyICZBjUHE0gc9USbYC2s8Sp6iw4K6PTQ80edpoj1TOVe4vG98Msbod1olXS6iqjfGwBIEy3iiy
SR8dHTjnkXt3kgcoTSadeOaibpiAVohIEb/x+dHg6Y9bi06wHyDBdjC18xjrRfREIM7ZNw5klmkM
dxoIxOkgLdDiTC14UsY7+MbhgJ4qyWbHfA3XVXA/Xyl1h006DONqHiPEijcaozun2oZ1DKa4qZ9V
q2xtuqaznkfIvfJqQ9/yNqhjjuEKQM9iS6PysfAuYeIflGAiXwIOCEWKwht2CZuv0/geP0G65TM1
p3F6hPUXDYg0D1T0AsUn1A7yOqdboEPpg08jkdaJevnKN3ZVgb8J3RXZbAtwBMS6L9Q+5CHIOTwz
WNGzGXrvq53X4UmBGw5zTLuxAs4fQPTIH+wRVFjQk3DXjRRBtuyNeAHFlvRKTZBjYAPCBjXS0LLy
tRXxZuu2YBOuk9ekS5JNP/Jwzw2r+JSMHhYgTvKKDMh6JZvcOkJ1tH8w2vabWXrxK/KisJTIGvOi
fDe+w+pULqgik/2PtnSMa+jl8Wmsm2RFF4Bn/KimdMa8HS6g6gONfY8/BV0k8Z7ywrXBvton26To
3G3NjeILpLeXA6u8jZXUgJa6COMYzbGLSsQeNJyBS8wu0d6MHQaMNR4ZPI9sUfQhK5ceJjHP9LMr
1ZoybFcSO/8tFQPDRT4ThFfnoSp8h0v4aC7K1ewRghjhxrPgyKNimVXsDpDG3dy26YHPhlRAvvFq
+zuN5hSOsYXIrlhiF24+WkbPH1L7SHWzJQMSIkXG23yrymiyA/YskFqZ7txOsL8CiQhgQzVemvDH
vt/z5BONEKzb0n3onPGTzbP3e+6kukM6cTbf8/R12IDbIF/TVROBDPbRcRBJny4wHei+4W/u5vv6
p3umTn1t/O2e/bgCYT/ibndN1m86IxZbXbn7ArE5YNB0gcQOo8XSgk6HRFdIW0VMpAgdsXOpRhk5
0IpZAlm3uWUDUEcklA/VtikvZBqjQ0b1xgvV59gOICRNNgZ60eBEp7O1aC22QKqdlxnxKgjxArDj
x6gugeeowPKGJUjyCNxl8limUKTs3Cs1QNKAvWaAUq2pWLDYekBnakhdoACmVl3QZRuy1QrBYh0u
IYU67PM2Wb53w7h10CAvR5fg3bba5JH5orkbTLm9tUjLQeNj6nxHY+mxcc94Ilm7LIviSO2oa+X3
kGNjfb0nW9az7jTw6GUsR71Xdpms4NmNtrzpxYHFWXr2+wor9X7lZcVexTnkrViWLpKgGP4Ixk2S
OfWPIRm/YwdtfVI5ggtR5WXICQfx3VhzbCytxr/2HnhkstZKv1qmQqwYnZAwi51OY71GwgYRfzOm
D3TlfsjFIYp6uQc14LZQEvRC1ugcmyj4w+6sEmFSA+SWUolziLfGhhe+CTQdJLOHuHSXzEPOg1Gv
Sw5ijgRZFq/KZxdQaE/hT3htVI+HHCFRIAit/M3Q/vcSyq5fZM/iJe8G77EGP+UKMgwMsI/x/dpA
8ReHX64bal9dgYcAbC4Iuk/IEgbA2URGwU/Xg0Q38Hx5XWzcoQCDOdjPNxU4QFZeAgmdrDWx4B5a
8xXAvIXXWvWLWwNqH4A1bsfgy/jkcnko02nUyjWXaoTQkd235l0WxojlUE/4Ir2gHB491ywODsSk
19QhzbajFamvgJYkEMjp6j3S9NXT6Mp7qh9lBJ+uWXaXoIB7HuhG6J1PV0pdH0Rf3HnCz67Z9yyI
N6VVeV+9ajN3tFW7tvSYH0wGDxdE/r7MN4Ks2YWR4cHF2BCcLcRvlvk0IBKXDnmos0+jCoadBSj4
Jm20fomLYUENDBv4PGj3pUeQL5UProL4FF2qFgBv11g13PvIgThJMGCuqMIQ9cbFrPlZK5tvFahK
t0HcG59zjr/8dE1Q3JWrMVAJQrjI+IFGcjk/rhzC6gvku/gP0oBCjTeJCFOPKkLGDxxJL80o/W0/
FtUOKiTDpzGHzsr0oOMUvAogwEzPcjRcpOBF1mLEK+kZwarncoCCR4h8gl3ux5ANmwPfiH4LcCfA
nyURupyIYKjC9J1Ho4c45/Q2rYxIPBTTQSVY25V2ZKzp9Rm6LSrU90D29fxCLdJw3Obg/VlSJ2rV
Int3wHLyTCXZaxeqGx1ew3lubbHMNQ9AUC0cZMU8J9wwrrFfHE2v9T/3To6HA7Dn7IusKhNpTizt
11QrUz9ZGQjd7cn5iEzSH0mh2IVK04gWsiies2lE0NOBWB3+S1Hiun+CxZMAepMAhZyQe6pOWrRY
nbZlb+06R99ZUwWwbgCRfag2+mKHSV/uxyKChh3ystTJE9afp8P/o+w8luNGtjT8RIiAN1sUyrIc
KVKitEG0uiUkvLdPPx+ydJuKno4bMxsE0gFFVgGZec5vhI3LzjL9FWnfRjNC7LsfcoJgnpFuhCO6
jcscua8N1Uw32DHu9cE1ri18k5elUcXFyNXbr86FQsJv6vPgUdaJF8LQrDucbtaLtQU+pGrynMVe
9kJqnIC/8H70dkab3rv5Vu9afmbyRq1Z/tlXnbYFia5uwTsbKHHZyZcsUuxtrnglxjYU6xFJ9lCk
1VkWJ0M/gEFjFVWG1qdiqbblXKRfItGQyVhNvVhIp19wS3D3jRr+ak2yKQ1QbJqPsnVQnT/MUjQ3
OVSJtouhwljI6upO8OVN3icvzPokP1S+Xh/K+L9/KNmaE32UH0pB4ZPFQlrvw3lRzxLl+cB7rsWC
BLgfspN5iAXILg8Zgd+QoZESEmBfOzlSTODjQo9O8prx2snK8yWou2jLln4DLCn5BA5keTNAu6cd
7GBZUseSJRpq7LLkasbRWNT0Ucqq+WxE5XiXbWHn3dDrcm+ypEfqpxppyUcJVOWXfnK0q2wrovy7
Jqz4oRqu4jBPbsQcL49bqE3m82yEZ6kNjsBq4xfeDCBk/XBhX6JZoGXuk2wtmOd9LTfJ08hW/N95
pjKQtn2kvtmOl21y9dLZTXokNVa+LraT7FNF1QJZjDK1u7hN+O6odsyvGJ/SaEZtTDaqHbcqjdY7
Fa1Svk7pUO6KhBC9bB1DIz+3M2+0x9gOnRQ3e5Vd8wKpcgL1LNzXm4p+HLY4PmRk37mQhwLDCfR/
1oztNTOwFsjSXAvIr7dXq8bnF1AOp4kAYzHj2LB7VNbCo6lutXuSD+aR0MOMJdx6DRUgSG7k780o
jtMCRh1xxOKT5o35tY7FVVU0pQQsurBh0wzshNZWK267p3AGcRbmdflJ1mF09c3KdYBYa1XsjZjG
rxuhWV5g1mAt6GXL25fxkwZ0KhSYO8qiHKFXO5EO6ous0QRrvdnK0p1sE3M63gmDPLrLHuOE4XVf
EUmSRZewJ8L9w8viTN+QyunOsrpTgDXyAx1Oshi1tQnTCLqALMrD2OivRpdlF3knb4FeETN7QVni
g8qDagV4bwT8ULL7aE7q1lD7Ycubpt4VXekEcuBQasrL+OPx17a1twQzZHNgeVxlSQz9lmbJXhdz
8Ul2twoSs7q66L8+vhuZ7IGsL16K39QGvih8/GiDsxPK3o5h3FNnRWYr7umjSp6lk7MDyTddZOlR
heEGacNp2kOo/TUcnX8D6Pg8bFA6OIpqcraZCc9hBgV7HxI3fxzC1l0NF8KT15fIzOQtcnfTVPzq
Z3j9uOsdjP08UcXBmEbahXx2dwEJmAfplIk/w6MMM3+0q+bwX9vleKbmnM1fVu7IcjlBTYroqe/g
5kt39I+iFNH5KEIdQn5m7QxNkc4sv98+WuXYFlhm0HjqdHTJYN1aQ/spU8K2K5Boaxp7L1PCrNou
M0YELx2rUNkrTJy3eUSvOMpHb/fwUNK1t6GPu2fP9OrnzMg+SyRMlUTuzqkqb9czdZKS9WcbWiUk
43L/obOVKU1+Fmxb0jQWFSig/3SRGlvpJOoAKZxpO49lOvuOV9zRPUyOEiD1qJMwKXvq2uBh7obn
NwCRakIB3VZd/mkIKYvFBLJbQJxB9894k61YjGFwjK9Dlo7RboqI01XKiJqmppfqRaTeViM7djfW
w4z6xT3Kq++z3qQnWZL1bq//Girr5EG1lSmY2bTdLAOt4xhx6qfZaYdXK+3bbVeLdjeuRVPRnKOd
RPFGtpZm4t3qxjzJRllVDUPgGar2LEv45SDPO+flEx7sv19N1XZx1NjPOGV3L0p66fVifNZW+/Mx
J4XuhZ3qyzZZZ0cKNlbxSEBo7S/rvPTSNb1+HpL8+jHQnifVl8V/DDQKi7Q4g+CDjYQpll93kgOS
vAgPpe662bVgnYDogkYIK3IOilLoT0U42v/rjBX+TnNC0F8d0SMiaUQpVhYC8ICxHqyzLPWTYj1h
jPGHLMkDkP95k+B0vjfyEaHuwY1eBuKp62B5mTDulPXpjoOhTVHdXq/YCcs6j6MiXmwBSCor8IBc
PuvyT0qQtQ5MYbtIoPLvk4ekaZ4yw1AusjSP8GinUfssS40zDuemdJd9RubsHEcCR8n1kP59ZsVe
v+/S+qvskWn1rx6yOGfZxjKrBFtCs0OCFhLQgmWt76GWfR3rzLupa0O+NpQmYFYEYaHpl6N3g2z8
awRs159LpUPXsbLjsEIUDG0xn03ULxe9fclXmILDq/3QVoRRZAdZN65iQApY2MegtlTMZ8fbFc7F
tqaNneoxYOnCvMrD6E3YsOGhuxswVGJDT4NwV6DzvLaY8Bcng5Ca7CdbARe+DriyHaSyVuHZWKLY
7pMU1vI0NPZ92SDLa6sSRn+C+YR/L/ASKrxR//RxFimzCKq1ToloNVPv99aPflNpnTG7+S7Gsf5K
cJZ0CF//lbyr/lKTjZT1DR70hM3a6qBOcf1VsE3Kp8r+PPQseJDgZMu91n8ML3CpeWqAZt87HcWa
BR+nL2wkEEBfz5q1Tp7JOtkq+41DI/7Z6nrjr7FlEzYbbxT6XlkMSHKdQCQJJf4TAJStrPqol2el
3UWX3jXbvWely6uZhRcFk46/1hMgk6M8wRT+UeM0OPk+rMhDvok+6cVJabR7FrKHiOU3J09bb8Gs
x51HAiR8p/Z6kA3GoouT958RLn/p9UEFcjBuAeNhLIFeTt1+dGvtla9S2Y9ZVASymLUgjS3CNr4s
tlPKNo2VQtTEer8xFH03jkkCdoihHghHv+bJe1I6Q3uVF26SmsDqWhQ2F/YKYu0hEV50gmf3jsDY
thL6dPVWclA6YRGqWlEwwHoilR12pvEFxTAkDdO82mheZn5R7IJorVLU8Nxq40tTtV9ny8juEfHP
138ZpGizGhSlbl8KbLUVJUlZKwVRBOqSJyaI5cm4BMxY9sE2bGuXK3qxn8F4Ex9n8pVFozXZWa2T
ryx2+KlullzUz/OcmSc985QNMlDzu4po0mborfxMyGX4AiatMPFMkL1EZSrQzbzp3XMR7UXwKT8b
gyJ7ycH/1stQ4IIUmi2IhqTDF1O5yCtUXf/rtrL4j9vSq83GclcroxaQP8yvH4fEQA+uUi8fNbnG
PO6Dydo0jVWdZQPuIsUV8nt/VhH2fS9ynmXmmTdcwuxDPtfWLiXz+T40bZCtmKXEwcQgqjr3nKAE
e5sGLM8fYCZGhk2SvmV192ukFuaPkbJD9vfIWs+Nx0iJdsJi8nkuu0OMV8UfbbGfEKz62eBE6dfV
YL9ZqHRsy2GML02tpE+NMuk7z7LLT0RayG05g/lnv/S+HJWW89deLPGXjmB8AKpMXIVJalWziN9B
gk1fkjYUmyjP6u/x6KLyQOYsDZlRlap9X2KvRrOlFTfkIoej25RfWfTnQT2ZxKIwXkLvaXa/seAE
U9vHP1ejkxTW29ci15xNWFrxXetC/eC6qX0oDY0kEfh7bHrH6atpl9jYMLdqSvi1Z0LoNcu7hrVW
vg5QCDYVHiEHzSvLV5VUFXRPb9lUpqhex3lUbx1uiTx35avsYU3uIVrm7C6r7MZrN4nriqPsv0SD
ta9zLQtkK0H87oo82rO8laxyxRRgtdM/y1InDA++ET4m8tpx3Cg7G09lpGH5MHZklIBgq2+y71Tm
zTWPLRjfsWJgphPnr4SurkNWlN+MGIy0iaTPqXFdsLULpI5WK7/N4YyaZ2/yo8DL471Sv8vuigY2
aXJZ2MsiugxO2Y1fS6OvDzjrtTtZjY9p0JlJDpci14+lLuqtvOigWKeSh/HVLjooeYZ5BEOWvqSl
iW+PCbi7dQb8qcohZCqsmauJJr9UHSgjMQ+QvIox3dhR0x9Q8VJIkK7l/+Pgx6XWu/3rBbQIF9Ck
K1FfWRUbOpj96Fm8JRpiZL1WWb6sL7RpCapoNB7dmmL6rVvnZr93s1ksHVXWyZc5lpbgJBH/itPO
81tHwy+hW8wvKs67BXrQn1XVEzfbroW/rC9R1gfD3oObsZVFu7bIwxMoOMtiaLwNkd19FkZjXqc8
SkljcrHBtiAT90gcJoNvk/P/EzZ7oOoFwQmATU+J5nnfTAM3OawT1RfEWobdlHbKU+jV/RPkbndn
xJXynMwIvgk43t+sob/qcvySIgM1xs1fVYFFxeR0IwqteA9XoVdcnWruj8hYz4ckbLtbPiuoCmNF
8pkE0Y88GcTPSD1YusHnqDX9zc3cCTcanj1lJZklSa3tYQb0p04suLUOhbWN0f58VdcXBbv36bti
t2hZExPDL3I4pIYaHmaliYKu1Y23Iu7cQ1UThJDFGUjZIVXS5FHE5NQ46F6bPopjxFOaY30WqGVi
vmXqRLbcKArmV4qdlUwU7fLR2SFdfagxUny02k3UHRwiQo+xonRY52UCq8F1bGWTPWlnDfvH9VNB
78mxjVOGR2tuQSTtXRUVyrXV86r4EGnK/GjNvFDZR4OmPlqXLAn3pNghY6xXbhwSIViCG49WS8Pp
2dIRHJeXErFq7NUOHVVZZG7T9kvfIluwji2mcdnrVohpynpfbdCnPfZtULXm9ti6VXcI5+IN76Fp
8mFZthd54Ov9dZYYN6ddpvM/e8huAsqrTyIv28tiW2EyXAgL06TVPjI3dffiLR04oyq8MfkaDuIo
dryrI8RPZaXsJw9RmXx3YpClsiQbbQX9yT4fd8k6/qNrkhGLyhJyYR918qzT1Ve9wNL049otzqxP
rrBObRwy48luYQLntkYrJ5AX1nJePn4MezyHZf30cbOwxH6kVsp7yob8t/tD4WgROSqSrez7cTNH
T4+W21bnj/o+UvIT2tWf5Z0/rh0XurshMKY9ruF8Ch0NquhqtyIPSozTivBwyZ5XVtl/qrNMWJ0v
yzpWGX+fWqTS0G9BcsBQ8kAFYHF+nMquXZUpvujw45Mt/+VyXRbv9TAitbDecl6vY0c9uyJZNmfF
RWLE07da4rI2QwfXGzXvWEf8ymXRtlKHfZMoL6rlRZ8bPNxkvTa5xrFuVJaxgK/etRYqmN0Cdwbl
bL7lRANkfZp703ERE+RAeXFseciRgCskBsKCViMVIA9Vl3jnZj3IYtdZ9U4NIYrLurGuSVKT4698
VVdNIlOJc0mczrmkWRv0nrE8MQmbxMbWBjt0hi2BL+aVtGCdLTvKFi3GtnHtLdaxH/XyzAu1X8Nk
8TG2iayTWaK5+r3O2v0868oZSEPmmvlFHmYzRrBqPcgzWReTMArAQTebfzQgNQ4BcR0rOyfKsJ/V
qjz9o172kENJk4e7huXy447/djM5Vmu87wQQ18gcod9sDOedutojzusBXNevQyUNFDNoJUc7UreN
LH70GY1I3aieMu711kl8S7NiDKWb6OhUebYfRZR9jsP0WVJKljZM+Fl0v/fwAKP/9x6hUnfBvHTI
w3ooiHp9R/Cqi4qzrjpb08Br96PKyRLEET7KHyMaPe0PRllfoMfkZ1n/6OzMqhMMOY52Vt93d7Tm
YbaYOHZMxE480n2Nc8CWqvTr2eruj8qqaPcA+lYhV+rK9dA2Wbxlj60G8jKPBs3BPyZFTXtRVxun
1dtpUmZ1k2Vhv/moS1zhOI9yKb2bPpo0DTlVX46Ulb+1y3LbooXxj8v9a8dp/QSyRR7kFW3N/VX3
UeSpY2KXfdyixhFml0JACzwyLpNfRXN1mXBjJLNT1upTDTdFNQRF2dKHrd4HUdfAreRb3slKu7FX
U5DZSIK0QfvUGNuXOlZ5l+ixc3S9lHDJ2KTPuvsu22QNiNPk4BB53HzU2RY+HnEBm05LreZFgBV4
KV9kd3nIDI9lu+o6j3vIOlOoCaIhoj3opTsetFwFA5Pn2YVgXHZpiX0cBCoQdVhqI79dl6NskX3A
cnbgsQd0nNfesgHupLYrBwPJsDzTT6WVDu1rmGP4a9VY4Xlu9Cm34umrloNZb6y8Iw9dY0qXRQAk
inY+zTWkehaO0R0hTQwaFRiYKVtnf8zN+S+I9htIKGPkZ/0I1sjwwCyZCApkcf+qhCTxBqNBusNB
elvN0uSorOsuuEvl1pjm6bVqAZPHNsr6mpseH1fC6JTgSojgY8/jl+XFNVxyRFS76smwdPK4zpxV
ZIf+U5Zn8tDGbXkwWwOxpyi62H8fCK3BfZ94reWxq+9Vt/0qGz/q/9F3mWqxYtv+9RofQ0XqDic8
+bby2h/18uyjbqnc+Bwjm71+gn/c6aNOfph0QXrZxYXw765uYcb72i4Q2oqs9oIwLEb1TmTsJjdv
t02ygN/Pnz0HIqdSdu5rVej3Cvulm0oi9bXttcVfnC57Gsbce13Cvg2Iuzj8D2g129HeGSz/t/pa
9FYv3UUBgiOvlAyNhm+M+EM2WkgFvYQ8Lqy5z01qVdiwRTzqeK9zDFc5WzJQYBlkWZ4ikz6eQLSu
vI/Je8tDfL6zabzKElTOT3mhjrdHSZgEttzp/ijZziFfSvVZlryUCImNbkBhOF/An0MbHrvlJg86
QNhtERoqEAXqitr81dCAqMRyxXW3nWr1Ngz/tQVRFT/iDXX4uEKNTsAticS+yGLM6P++MuR4b1sY
oC89TDihO+XmFu0x+94BurmbpZMcZtOBWTZUQEvWg0FU5JJjPa+H7EZYlVLXG9HeaJaJ5Skl2TeJ
Td1v7Bi6OvY+9x7TpESZzmo8j0FOZOs7Kjy1Zn9vUNoL1DTXz4ZSOdd5IK0mG2rY5vh2ql+H0YLD
uXQ/IGS5+7ntylOOWQMigB+nCfDsE2nddtkkkV6eOs3Gu2tSwiOWDsScIVTaVlO9igEYODN8cyS4
V73mLHD2DVbYgWzNIRdemjH/TDA66zb9uPhuH7cv1ZpURWVm8S0HF8ch8jAFgCGFrUhfqKdWC5fH
IS3G34vflcXOEfpVoieiQvBS1rNwKcVvRdnwj7ps7Ve5BRa0coi2dFveLdahAQ40CUHGY87F1hFq
Ays2Tp41q4EJU7f193awX71JNV7TfjIPqWOGu6wawi8KNIIJKM33ekFytBjm7pqouXGZyHZu6mYq
blMs1HYfRTDRClBe6GGM4VFrU7wiWz286+uBXVN9HVciW0K4fwsGlkV6O+IaQ6PsxhT9g/B1cpLX
kAdhx4DAox20VHBpwlzwNkfK0DTmb0ZVobRJIh1XqD7ZxwOI8HCwxDVBx+Fa1gLN1za0iURQ/GgQ
azE3O6BPBiZMHw2KbdUXBeCmUxco5xat825EIVrLonGebIjFX8b+u71Wh3hAHfs1OEiWoPZBMEcH
Da4rClijgjuqrZwhD5vbMcpJ/KwNsk62WhrbXMTa6QMctt6gQegr+eLcvA6EuOuY8Xd1zl7aulZe
K6Bdh3Yx9V1WF8p7YSkb2WHGYTvo69Q8y5FhAVRHWq9gM/KSayr53V9WEJ2VMdulxi2xLf1GRHLc
RbmCg8jfdfKsSUS9WcMZu9mbBziE7IyGeXL5YTJWHqwm069e+SoLRskLws8B/R2n0vnLaeY+3bLu
zrYmDL7gY1S9jo+MavDbOXT2skF+lBDsAxY+ESLzqyu2AxVf6Vvxecbz/TZUWuST0Cfg3Czz3qlb
Zyu7uSEpAtv0mHfX1v/3KGuI67ce8yXF0Ic74kTDHTYCUh8GPslkks4f9X1ckCheFpftIN1kQ5qp
6pkQ61EOkvX8vYg+dOMa4nKMG9luIuyja39RLfVdiuok3h7dAeeHErXI92tu9dlpFTsYPPB1RiS6
Y4tj1AFklnGzqvbXaP6j76CHfxpR/4PLRZeHzp9UAHRWaRph4eIUhxh6fkgDyoZumG5FlqqBnmmA
gVv3MmuoqklFqmTQ95EauxdZkvVrlezlLSLcPxK/elEC+DNt8ama9fBZyV8ACUN5WQ8LlkxBUk/x
ThaBi642yvW8r5MFYUu3P7daN9+sJUfIkqz7BkrVcpSNsTPNO1yYi61sxe92esoLfHhka5Oj6DWD
45KNsgqmBVBbc77JkhUSYwjbc8j2ptCD1W86W+00BgClQQYgfSOLH37VD6MbWZ7WPm2tdBvpaa06
7gQ3Wps/uS6ynbqCkSlL3uWTAquHzcT0Nq8lWaXq+mdkYrOL7N/yk91jE8+ss/ZwgRE9D8IkgM/F
PMgUiGyAFNOx0dHjK/ZYLAEn3j5V9jyrNqtHM76Ql1IDPtD4jKydzsLW5735PDVDBbhSTzdzPuO3
pwy4BPTvUWd59/Rk87J5duB2Z/NMtjXLnb1JdH3nOp69M8vsvUoqBZC+rWwE6ckD6dgjQsDxsxfy
ctfgKH5zCXSbHQrNmm4aaFyY01WeKRZwo7pCwFG3+VoTZcyxb69W0WNvQ/yJWZpQLJEzpuRRDXE7
bkMzcEudKG66IskPzvQ8e+uKyEPaN+L+SGDM5cnQm2XzpsewvJHPOPH8Tz4wtj9LJPZeKtWIjpGb
f/WG6A+RRN4+jDXvkIYKsS22w8ySMb+i5c2K52xvr2gGt52OSVPxt6Kf48bYFJuWPyMnda9gIu4E
sgdpCPq81l57Q/vmabrrqyDCArMPiXYqjt8YJIjUGeDPGPWbYeTpIUpQ4DnVYduFZoh69zwV+XPy
hL6+CAhAJCK2gJ4diKfV1AZkOrbj2DMvq1nyNAFb9EXZXXrC8RER+79Sq0Bitja6bVRq9a7qlNwf
TQCmejZs0JUE6BR/1ex++aOr+z3+hcd2sW5G1ahPXgu2lclp2HpxU/haPP8M+z+aAvVl9r4/kMLm
f9F+RWVwn3jFlyEHTKJXPVTc8kUHreaPDebyuvIlKtKN1dRMK3WH/Zgw/8iKd3S/dgb/mcLDNG9y
2h8qy4TAMj/DBqhPQI7ZnWD24pvJQMhAUcaNvhQZACvrmx7rC4Bv1pReXIoNHb5CJt1WBRPsnGM2
VVfpNbZBVi8ReTsrxaNgKvs9aNE/lLEoXvvwZ42E7h4S2ptCdJR1wnKtJgJIebwKTk0Zk8fiBKqm
X8Fj8pcsNapMhBeASI4/siRqrtpsYIaWvfbDoL0ZzmkAQblRQvGqwQsJSpQNgol3ABFP84i9+NVc
plMpVJy40vw6dng+aVBktkvKl0Gid9jH4ElPcXT06m7r6JgnhmWDRY45Pvda3LD47Op9bCM6OAz9
HehHYDbzCArZPGmlq/hqHOcg7fpPzlKSsJzLJejDojmJZDw2PdhcpJZIzQJfV3r1MI5wzEqzAPgK
rgvZerL9sYOFSkWaqOtxixtwZYhD++o6wJxxzRF9be+7PkY7M1Y3NghIgfTCYVngMZhYAPlaWGgn
tuXuZuwVlu5hcySG7Zt1N4PiUE+JJ+CH13Wsb+u5bk99inD6TZ7W8N4y/7e2RVepKEp72Ldqfywr
Al2gIxklr6LJ5scFIjyCklD382kZ95A9CtjOZuNj9T6ho7G0J+HF+s7q1ZuqV/UJIPnCExa72KWw
Pw7aGZBJr88/mKtsaDKL99yKVU2elYHP7BedbB1xhSLahJWDB1Xm/vWCn9PXxGUDNzt17Bf6d912
Pomw93VyescIrurWSYY/q5avR3jLvTJtBHwrtJvJwJfFKpI9eLcmS2P0gzFetcVrES/1NusBIjf9
j9xBswSgroNsalVtFyV2b0MTHvPFVT6FCPyGc/ykGf1bYXXlDuWSr12RKVsnbPnyEHZE/We4qLYY
SOGTqNba8lMbD9+ixuxQMoztfWqTUKnGfhcOTbHh86ZPeT7tvZh/SF6h2aLn1nCpS/5ZWiZe85G8
vl6zdQnFPk3y3UJA+WCL9pznJdI+afk2VupGrN4w+FRiE4VnGhnNdNeV4bmpUJVIeRhVbbhXofYe
6w6hmrZ5UtlvbPplGLYwF62ToiuCmH1qHjOByEXT1T+FVpY+ntSG2vxEpSfxJzPBmrzNMEyNnrvC
0A4o9DZRbwUoIJdO+0nNxOfaVGPfMya2vm5+jR072jXGiL5wBDa18fKjrrFISN30vWu8xe9Td944
7bnqMt+1Z9sXXoHhe165u5J0z7UHsthEbXctrJ5oLnIkiKnBw+qEiiZl278R0098MVjvRhnByCLk
dBOqdxgzNE/c9lQq8w/PQf/K8r5aY479pzEeCzJPfixIFzM5T5vZAs5X6p67IQw9Hdh5ZWTXULPJ
8vopGTvewe5k7jDP0P1+dfo0Mu0zhO4J7GpzNmfXC5JqwDsjhZwqxuRJHgZhJU9kR5+yvLGhDts5
MN7hk5tCsCCy5Oe24vdd8zMxrM/WOP/Z6B05sNg8A8Z+qmAhOjNxRNN26wAdhC8tZqNbp8hekRW3
rhPTvd81WXOooja/5zM4PCXun0W/+GafZ9ucRV2gQ8xCFCvB4UsbwdLm9qbXcFaudWEgCOSmhyZ3
ozO2NCFqP0b8tHi5dQxZqZ1EnGqnZDRgaMbF8lQm6XgoEEE+Aw039poQ82WI84jFLLRW4DH1bhgx
RiTXpG2rJHXueRfF26i51D20HlPYJFMxgEQ7gyVxUeNzGCP+u1lRkJsuVcmbm0DiLSGsV9vwsAtc
RP3WtodBsfEbKBL3rSNpv2kcq0dtP0ZjuAcGZMxYMiGRr35ZanZOWj2U70pNTtRLu+lYWaYVQHlt
/Y7X5ftkwfSJ4bW8QyvuACeDfQCniutfL4x3JjCcFaFqvU923+PhK1S8NS38M4iLvEcIovi81sd3
4uls2NJ6eNe8cPBzUFLvnoUUkrW4zXtU8opAx7B+h0I2IaqNxFukGCcMB/Ur+pMeAQknDGQxEYt+
LRRYRFP8vnRptYGXZILpjrpdbU5MsqZ5im32xGFkDtcOEddry9/6NLnNDsAZe2UmoKDycqiWmWNd
WGsTUfLuytIor13Kv2w0N4PNp0RiKEXKexrRSEYUpo+MNQqKmg/QKGC/EQ569mRqGxvI+E5VlRbj
lPYPd8hIMaMNAse//EROZ94N6IkEIIXsDW5Yhj9oRnarrdHxZ5Ea25QQsG9Yw14vUw9P8mTcLdV1
SOv50LdJeF34W5TEPoNZfMviUNwJpPY+mlRMWY2i3pBCR9GvWO62OTNhl828IZAAug7lbhJT7GTV
Iek3kBm6nbGaoPZFsoERn97ssS+P3oLTKtKOeLBUy7eyL/EZKZd9jSvfdq68z4CDg74ZE4gvPP/h
AuJ3rl3Bn2KDDcFwuFtAazv2NkzjyA8zAq1tgw6O4HSXJFCGRIjGlzZmd1tJr/r66o4yAld23jdB
j3aogg4bE7eA+EBAAC3W0Nr0Xu74al6SiGR66JLQfhkrj6C6le/a3qj8sSSoUXqRG6QYwPktmeVt
G1d2MLvNcEKow74kQkv40S3gFlrCZZrJC7VgCX1zyuRcGDUgXeM8I023Haw5eYLbUe9Z+Ft8shu6
afVBQzFDKG341PGoIg5V/Wk6S48Rm7AOA1I0cZwQQp4dbdt1YbkvI5FtzOSttbX6Hs2T7hNR+8bb
mwzzKOZTYfnDPFR+3EbKza7a/jrZk+IXpOsvrRjFBs1m/nDVO8VYbxQlYZ60a+5EuwE39AB/ygYF
ysLCQNvRNJTp0bz0EaV1VS29Qm/c8ZOYrl1LthEbRe8UhS6Oqbl7Qch9P0RK5g+uejMJ6GwNe559
rVNOnVe+CWE756JTfjQTX9RkacbFrOpi287pX60BfqdBVBznnHvZN8k5G8bJV5LZ8SdcBjrmfVQh
mFZUOz9h5B1u5xD3IDHAlO7DENM1pDuEo/wwJ3N8MkPgW1MVb+J+sjat4HfSV3p+UsQABdQgMDpP
5dGdB5xB3LI+ozl2VRu2VAZQEQNLRB3LDcCyrMhEbj81k4ejy8TiSWuGdg/JdhtPCpS1WiyH3Mpa
oJXVa9eWz4oK4A2B7XbvtO1XTWT6xmg0kycs4+HzzNvST7DklujoRrgWrTHRfojTLXLQrOAjbQ5U
dh+VF4sTHCWV7NXyrW0NsHIsCwIeCjgU+KxvlmnCfaj3vmZhYfqdMxDrQKZpytCGbu0bqdLpOgEy
RLOo3WVu9NlBrGY7eTpupiLbLlNksxke+AcNg9jZUahuhZN9xhBoCmpCZlskV9VtFoMmLJUIoRW9
OhcTelhtyBSV26bhO0jC7ZRkcDZdnnQbEcZ7YnDZKUV611Z1+4k1/hmzyw4Z8+RuaJqyr3iQ/HC+
ZwA4xjwRzy372cgi0Wy45E0EvJKubtmxqo3OSp+dXWVE0z6vbC1IANj4wkVONrlFYrJY3rTDJgch
GVhO+hx74sm23OZ/6DqP5caRLQ0/ESLgzZYgaCVKJCVVV28QVaVqeO/z6edDsu9VR8/MJgOZMKJg
0pzzm6BHIpe8daHuRuh4B+GoHoxfRE7ow6HSjFmxGxB+F4NdIeeV4sWAnvouXNSgc9x2A10534We
RU8SxlGAytN3Dd2doBm66a4VhIUK2DeNrmP15Xl4lhoIfzVhOm8xf7zzqFxiLO4Pwp/5LlZwuliM
rZODkYkIyoHWd1ocTVoE7fSwAOYzxx8J8Rl4rr4CNhBQe9/6I1OKXWOhYN6gBAE6vOpvTQ6FyyAR
6JHzb2cQ9PlsLhuVmbQ5YA1G//MTmYXpHKf5VQkb4Y+qFj7HnfHdNsnDi7E+pUMWH8uF7tpUgHNV
ZDNq5+ywyoR6esZ7d6vhQuc3jYYiUhVCnQvBKWXdqddLQF5zjqZj1GxCBFb3qsKaZWys9lFYAhSE
WRVYI9nWNfQysYOjiRlGBiF1EAor9blIAQJ4zRHLy+E0T/F4kltfRWSbw6lIgU7BqWGkdgi3g2/f
L2Xu7nm49cnI1fpkE+/a9aK6LIj9npBEEqe0YNHmwUvy5dXcnmTAkM/7hgQjMjRnohfuhlD/Jda8
9pQ15UfrFgRQSnNqDyIpWCJ7sJrdfEGWeFhOkzGgZe50eOHaWlFsLAt1Fr00j6OyGuLV+3kR5YlR
pGQRNIeBNVQfdgIqoB+jiusTaunw2S3MyleSKmEt5YYnWTB9ZR6aZBeLsPsuVNT2JIYWvazJ2rd0
h6dWzcAuJkxLN01bvaVZ/6vry+Fxr+SWvE2JsNA+X0LhovwyxPtwdaOU6wy55a7V1ZqP571t63Lm
R1PYczid7OgdUlNNRxdoSP2zuiAr6znph1FGpeZ3apMd+16QcBdbbcqumuKluNnzj5F8s5ChRAmC
GXzXhaFPJ7X+gOZlrLpLptBdIKHrJ9kSFptEDcO9yJvD1DUIK5S4IqbJcerhJSpM1oDBzsZJ/gLE
PMgLO+KdtF2NX4XhCl9udlpSs/wNjU3SA6JEKgT691tVeiytJpN4DYZUJ4AO+imGY+7XDjy25qcr
8p/EXVzubIiG3KhbLqtj6nhgYYOaxEf5rGp9rk7tWsiqLEzEPHjN10f5f+0OMaL/x9GT43W7ZYoJ
LpZ7rZ58zJa/szgZ/M5EFS6wFROBkTI7jE3hkdThgKjG/7tyU8TSl03rteAzY6cBckcxgvjbLZ8x
nhJkAGdN6Z/CfEiOuVIg5/4yYBO4G5LxWob1U0Y/cEIlG4e0uviBnFxEoLyDpjXgMSv0lw5teMLh
ihs4WatsAEaTTohScQuboqTvFsVOm6KrQ1YsLO74rr+3qmvsxzVMoFpWcZojZCLbVj8vGtY2e4gI
zn1o+Ya90QUvWVRvnqRBYj9QRhApx+moVHbGp+Mul3hBkM1ylI5ZE3FGD/GGZsxPoRqjy90rTKsg
Y525NUe0YBRrI8g6b5QZkJZr6JvMi8w7ikdlXWcnrxKfPGz8aQCtHs2pxFtTT/ttQopMn3rvMsXC
2BNUrmGN+SlLiK3VdtWLWkBqHFlG+XFep5shj6oXKyXjjJAVov3lHqK92JKF8TgKwWdjRtkWjxvd
FdkfoP7bc1impo8lcrntFNE8ZQhnGFqlfNR0sztnbt1jji/RFe9MctKW6H/NWbx3RI/3fG/eHSeu
9nwC5SEkjv5RlSGKCanyYwjN2keedgQxGucXRWXd03ljUOdJ/COqk3ciST4O3Ob3MYqvCKI6v4uY
eBrjgl4q9kseMn0po7TZtCq2bWZn/yQy7xILoI9y1H44ECy5kRqE4zI0EK2IlmyrqMuOOorzW6cw
xQEVU7EXpA62oDSNrVD6LmD6uK3qKd2rzRrv8IhIlURa+3iwLwD9sSuMx1sJn8RIq+R7qNQ2THCS
Cfo9q9VqJa8kgWrY4tZN6ve+0/4op75BnRzCJNl+8jB4taRu6qEDNJVbNJeza5xmBeTWbKGTCvql
yM9NUU9na43eLUB9J6NtDt7YKu9YXwexZxBShbG3DYc8mKM0egcp+DPGaOrZbHXlzVAtBfsMdQrc
oQDZaFXJLm9n93tL/Lr1XLD1XbicCXxG29xETmkkg3xAkX/rouT+o/Mmw3cyR3thBWAc2zrp9h3c
s3ti9rDeyYT/bpEPtrz0s8WQmPm0Zly9Kq9X7xHz4BljfDWakNCGEpe/8vo3sgIJOdKk3ojW9u6g
jcNdlDgQhhuBx5bIxAshhs9F749iifv71PXudUDYIinBM2M03e5RAqc7kvnvnB97kjnvjFxavvmq
P3bLI2WjrMtCHv519lfb/3kJudsWoeznEStTjhGRT9gfq6nxY7OasDuWdbklx5sxUTlI1v+x+bX/
63DZJot/tcnryLZF68utodbzhrVdjvZbWdYMquum6jCFIZz6n1ZjNJkQrPtzBchugB/b3/XHqY8y
XkgDKpayi7K4OcmiXofZyawQH5N1s1v+U0e9mlnkmD5Vix7dLE3lc3ALwwdEFN1kW13Y9O6pOe1l
myxUuOlqMoVPj6bCzl4jurGvk3qcG48mav6PNrmj7ERLfmfVOl4v/mhLlW6jaaN6/GpjxekjZm+8
VGauBYlbR3urRmq8UhrrotamegkLL2Hom/sfrat9FACR77qqzCcRxkVgY0B0rRbB8ilaNki8Vd8T
EBf7FAPIA4kRWMuwEzHZ22q6N27HNieWEpbPdjV2T2aa713G2DNOnkyRRJYfYY7tM5b85xLJ1j3i
Lu9lmzsX6IdqoLDsoluJ7Oepn1Nm+OpzNvcnxFCKM+69MZY6ALlBUYnA8DQb05MC/bhK/IgdZCe5
0d6dgP5z2bfqd/TWym082WWgCu2VdPPAEnNAprHKZr9D3XBvthWZHhVBJk2HKMfUe5uNo/reOBOA
0T5b2RREknL8obCgiow/0vrT6IaOlTKAxiGyPsRk1tsC7twtTxApqOfqJ7H85Syb2kgfLl5eHGVN
FhCFo10H9Xsrj5dt/aC/e9bYPsnamFSCDNP83PeLB06tj7dVkU23Mg5LaLDJFCjRNN1kW1Ix2QUc
dZE1D1fOc9IUv5Gh+fsAMSNVTVQSDMp6DVkU+l/JZMVXeRmvFslRxbpw83XAOGD3YCptfpRtDd/t
U6+EF68jh79UW/QSo1dNFComntmyc9xoDU/Qbcu2yEquRUkGVTZZ1QjqNq9+yX5dNiWTWHy11vS9
rKZLV90WouKPK5RYYOsAlSTmVYJcgYO+pnXqHNKO/hXJlv+Abh+HdIL5uRZ++2r/93GE+EvgkIa+
k9f7OnDUkvtMNo6VTTH5KDhVz0gGmkdjXvVzmmTeyDZZjJVaPfdrEaUKcE59EavmE9Sc/+74OljL
hHOodfX1q0luLXlYPX+1uWnxW/VaZj9t4m3ctkufK52UcYxZ72Prq81WekAErXeSRyhkmB6HlVGT
HxQdMEyvozqe1iZmKGrRv0cEgoKQOcNOVrW4KnBDGOBdO1b3HofhCvJZY4XrwckUF4c0jgFVr9Up
Hmocg8GZINXE2iu23w0vB99WmUSY16pJUv2gdyD3+2mw3+eynQ6xwoxN7s3nLjv0bb1sIxOu/Njb
zilsmZTYGdE5VdFiRNJy+80ZS5ZgXvwha1ahZfc1TyBriRvab4ZpoZLUF1fZVA0Rs4miFk+yCmLK
9PFw/N6g87DV58Z7s5JRQRIsUQLL89w3janRQS2Z1MlqhdQL+mtMcuTBBt3FKwyGs9wZguh4+6bz
Wo/+tBh8V3X9qq4XzXqmu73nlU/yQGyJmdMtA85IGBduZNvEyBPEHSpUHut7L6lHSDQMebMc2OTY
5OpOSLhzTeP0I3QR37B1cXDybhc7Yw72M0r2JWohb9F0reu22HkKxtD5tOpeTvadIIFF8lcbggpU
1ruSjUSncvXbEGWM7ktZvFvavDDPp5fDNCZnLm44Z5FAd0ZHNH8flZlkixd+IAeNBceM+LM3mHtZ
a+qpfXOMI71jEth4WTqggk6OrnvQtzKkqMswfu9mIll5Q0oKGo1+0MrI8WNyAmuUz/FHkC5BkpvD
jjDWGhtzmc4X92UwSt/Ui+jg6VvER91Xe/WDkYWeHwxTeTHK9tugK1jxuM3ywo9GhqOaiVfnrF0U
A1pkSvLYj+waqqGOhiCqWdWPvhxfw7BR33AylIibTWt64b0grpU1zNVVpeH+LBroorWQW/E6x7Ar
8zkqo/zRpM1hclKM8ZZ2+a/ado1Dh43FJbbQh1uY4p6LpviDuXf3yzXjyzgX2m9sNnaZ11ksll66
RWyYkJfksPseuISVbTzElb9FK/46LttNhDfGu5l2xwQg7y+tQBhOec2xMbnpdnVGmbfcVRpx2lJJ
y8Cd0pqkd/KNSV+zH12IDHHvxejTZ/2rOVYtgQA7+dXGP9RI2Huv01Z0fuluF5UYYZnGFcbZLkFb
FWSsLfSrSKfybRrSlV2YxydZzRv0RgFNPMG8t1/DYSEPNUwNXA1jfk1ac+WXpd0OVHB66Bo0Qiyl
PGD3hIlDbrcHgn5tYK60clbmxo2pP39ekIMkQbEFBBWkCol+klr5JtX7hOCNvTH1K66Dt0jQAxl0
tbso1CvcvktQX4pWv+tOj2ZtUV4tVmvvo3C1a9/pO7kP6VPvPOChvZntz4HO+d2MHe9e1MjzY5Hx
PlrGgos2JszrvhkhOGLNuJquNRW9xVszErlfayPJ4luJE6+soQdc3zov28Vhbb33VYPZblns5b7B
s9SrE7aHR602m2s/iaOpZiqyFvoha3JxKdaiV6ezSHudcA21eujG3egqNlpGun2Zdc1hzbsUGyI6
aAbIRmPdk1qMMctSnAu9tS/qpLE3XHoRmEkyIli71uUuWZDAxOZpvMjK41JF01kkVSvCqMUUH6ax
ICzZxRimuVYbQxhCOUxWq/UPkASwOXuFPZO1AE5Ede51jhauKo5DvLw9qnKP1tbjKbGyS5GPf5hV
Wh0LIl6XcWz+LlDAdAJ85Rr/Xzsm1ZufdX7K17G94WjGppu1ZgOAHGmR9SpJTzBo1lMEA8wwejEy
d97FI2RKLVejF74kSAL2KJan1cNItsnjXKyBXmTVbcxXGHdEGdbzv9pF0yFf1NoKuoxRy1Qu1Lbx
EsYwTinKtC8BGEOxnPKaJPLalpj0nggBRcA57P6tsMr3Omzii6x53hKu0EocydedU58qe2WyUxbS
5fCm2qX+bOP7AWKkB/TCEQ2wVBbHd1mJW3JM6NWLJ1nVeqAckPHyvazWS5kew8kDObyeiYxn8SKm
5PGHZZNtLX7S5tFN1qxiIsQ6oYkiqwne74FtroHo9fTYtuoTXAx7I6u57livLRRcWZO/r4/0Q24X
7av87cWK85qtVMFPc/3dK7Bo0bU6kNUac3lezRK3G/nb7AIZpBQhqLUmr5aE42teE+IlsUxqzdJK
1Vearj3ZJAsIJC8NfbVZdQfVJjMUYf757szVskmjyPkBgPjcsoUnHd9TZ4m/iFt8LERCv9cDdBGS
8vEdn2+GeqaGGzw66wsIjvxQV3Z46g0Rn8NQSQ7kIctDhYjni16kHznybJ/94tzMBb92x60/y6Ky
sVzO5pNWY2rspqBviP0kn0cS8R0RfBYGWuSml3wuU5A4UXQmRbpPZ/Fmi9LYIMcJfKPO7edeDJXY
FI3G682XOubFiywU285fiIYikR3+cFB49McMBro7NeTTomYEcAX0HA6disbmAIvF6+czYHlxbLvm
J7aZytHSiuXNGhpeu/lVww/+A9+1X6VwfRL0KHfX4S6249/NUGQvSZqgW5s7yg6avvpRW6nGpLXf
aa5uv8f2npRY/s0QYtoZSpIGrpKfI8X7xXRdPZlt8ttMqp/DHJukdxrnoIEYJcvmYpyF0NjcpjkK
TJAfvNjI/pxIEuWL5QJFakhWOnzYWTN7Wz0mvdQABLhV1Z6IfErKD9Pzvkwxf0GdmCyB9q0RkXew
PDKfAN/zoImRxzQdwEoTWPiuG8Mn608X1vdlKrWboXYniOjNhixUtFMrImIWcpcEXmbivSpz89Yx
Xub5Tx3HE+Na9bZ7WIoB+cMZgHLrE2dUDppCXg1OU7ODO68jDxIap19APdRLTgRsi76SvS3tcvWR
FUeGRyQ27eh7U7jtXegM2jTpLw6Je8DdTkzElEIx5/hp9tJfS4np4jyhnYvV4l8CGkzd6x5ugFHn
W2PcX0neanurseJTZJVE5ZPa3UalanyA/Pw5WWn9l4kKJrmg38kwNJC/Y4L1VY04xNQPGxWRuiPO
fdNNrbTktQGlImuyaKxe20GcJzi2HiGLsNZBuszeOYSsckNGRQP2lx7ARgQpXgwvo2aq94XUauDp
5Lpl1UJI8VKkaMGvO0fQhffJgIw92+OTbDJgH+ydxG62nZtpd280elCeAIjWmmzSDAvBtz7PTvKE
dfQ5GozMzF2SQ6WFq9pnPdyXEEirmdRXWcOTKgpyN8RCZ905s7IhX92fZM3TteGeKDkIAQdJetmm
4xFyHL3ShkXDCbJgUrLj08BedD0hcpUlyJpMBY3AEcyq09dBJ/uw7lTWYp4I/CmQBo7yCELd0yms
UIH6umTk5ifEV7PHby6SqfITb7kvKeGOxdL0exdijVa28SkvYka6qk//snsbXWnmTjcntm/59Fnj
iftGTNNfDGvGmqQ03uq5/hVnCE3IfYRoVR9xSu8AYtR8szX8DJXRmwJ5bGno0anBpsaXeyeVTA/2
69Y+NF8Z72vAMO1SnLyYGQRUtOQmC8RRqqDJwirI/tumL0mxiRoP8W5bT25LNIPyCj20v819HifG
3a0G454JhU4fTMtRVlPFG46aAB4iD9Em27gzgC1OkTyOLzvSyDMqrQd7Pb2J2h1w9xBBdLhtjTI4
N1lkaUdv103z0YlS59ajjX6ZUwWauQ4ArTIj2NE40uzlwUQE4ytacqxpwr70Qf12ATdoDgA2/329
dvirKpQwgNkPMArblBtcOh2Lu254VGVbb7bbVmM8kzVMTKu9aADYPap6yFmi2IcAN15k02wI0nlD
qmLr0UR32baI8KSVfBiy1vbKeOittuII/qgsRnt5qQGHPD+aYEHiaDV5G8Mpk1fH5TPv0c6yF93c
kNslU2xM0U0Wnhrv1coQF1mbQ7e7JK27r/Q8yXzRrVHgtnE2cm+VMMrnlk7orMvS3Veb4WW/PVVl
0Bvr7qolsMp+O3iLzp16kwXvEQoeI9nqr7bQnN7bRJ2fUPRRb2MUpk+tZv/xdUDGOgXlja7bf7W5
2JX18+Oi3TghWIGMkG/N9vKkJ+lrP3vFhTGwuJBCP42QIE6yhlGmrW7kppfHN603++M/2uRpVlf9
bPsw2mp1UwDyKZ2rLNyWKKEDIQCGOm21qgDSJRfTTtsMjuq9TcP6HmY14TUvTfayrUhKYpUpEPO4
rGp/aUJ1w7sfHuXBpoFHa4VKsWEC/6lV7LByutkgGpL23or61hMofEbvtb1XGSK3ZqyEvgodFK+H
6ewM5sgNYGcMfGpLIhWklGa3d3Vp05cudY9yp2zCZ0wjeN95R22Z6stizme7jUee52S8d+ZUn7y5
HUAFLVHx3EZ1UNaBok71tuucdqtZkQB4FHY7UzGc5zGDopGOYbbajwX4uH3rjLCCDz8+hfX4bI0R
iu0xOSl4CT/DId1ZMYIHmcVKp2IG4NVac5gT+1O4JQi29qiOEcwJJQbTrY76tmcO4nfMPkoPfyG9
2AhQwv6cKBBJQ0Zzme0DHwO73gSDrirTCcTEu9Y6yT5iQCDArQJJB6Q8jvpZFWjN9ZpikFyAneQq
+3zWP1h30dmAXtjWhnophvyIGbXy1Aw19Nhxco/FCAHOMN7TbkpZ/rmsk0F7FmPs3kVhaaeFjDbx
jp5golFtinLp4Uxt1BknXdSJSd8uuAF49ZhtesEYyWL4WR2vWtx5r6sI3wKJwV4aE95jZDyZXaru
FIxRNlXyIYR4IyO0TXqt3lV2757HAjcYAgFsfhXLhAK8bTRnRMu+gbCYcaHrx13txPi46np4GctP
LhOfkFsxNug+T75jGmRuK0V7KpirFtasXo2cK09NIc4WgrNRDEikULBczHQ4eUt26LSpPbVD2AbY
R07bznGip9xtxVbt9W/RjH8AiKkhiAQUDVXUVwv4x7XRzXclTZpDgVrjEzKJ4EoYU4K8c/qnuqqI
kugT/C0R+lGzjE8ACQ5DiyBj32Z+2dZ7r5i9Y2kszTZn3sDSyow3Bm5afjsOB6tZEYHRoAXmZGc7
AMI/kWr6sZqJHkyy5D53a/SBww0+6mxE8Hhv7E4Brpf1/VmjRCcBuBZaEqzYB4PR3rBh26g/m0xf
4NWZ7XkCaHBU1oCH0V3ljFpbp9VMUXiNBvIgeYwwS5khGZFMvfquFz9GW7nkOTxfxFH8PL2CXv5L
uEZzIv+mMhJmLZpr6mmpGu1mwvAwee1J99rtlIG/cRrfKOPkaSib6BTNzDAKje93ifHlyYcaub1p
fXvrgpCVM6JJ4STvGPUywcyIodpN2+5je/npmqr7NLtZ7xMK7GNCoQ+wA95q5JZs5xiNMY4QEWQa
rcS0rGrXSMk3iAClP6XJZ1fUuGQn5oGxfMxArCBv1e64oX+1ORYxM2F4sg+YcvSN9UpgRN+koMu2
YdrdPbeDY+Z2uL+pRnWMW/rBVDF9MY2dXw/EBNryFU1T9WlMEu2pXwvHxLDSgYSZl5tYj8LAHEDq
xZrOCkVxBvpeqwuiLHN9QFm7pIo+FTIPKDEkKAoRyvg1WlP90SNrzqB9GEps7BwXTpMekQNRZ+ip
HtPj56gDyCOurEh6n7xnU5sXbM2LDW4A73mqxvx5x1oh1NsFcvHL7BFgb/VhISsc3RBWYfjsGxBK
oTqAwzfTpxnk5QbbLGYVLAqHTIXDY/YEr0Ue7WxvVZ9txs/IDQsEygzgja6eA2IwS4CH4T4WWDXq
EOY3gwaVqf89QRpMgP0GnQecr7Udos7Oxix71UdougrUagChPCgYsGiqgnwkejFRFJJYqN370iy3
Oba7J0KNhS+GBVG0on+BvXwj0txtLPTkj96igwLVQ+vo2O5JCUfvpGShe7JWnE6TDj8613uqE7pZ
s1PoxvKmOQgUlrBQ/XMCiLpvhuFPvA8MOMF2FCh1tjxPeBU9OQSPq5VAHOX6PXfcM/iHhVn2HHIH
pz9nVu1ENyLgS2ka6MYQbroKEkWRNgQq+sgk61Zbh8Ztqo2V2f0e6HoFKM6zAN0wGOwgM5+ckqSU
XqG5hXTsvbYGlyhPpW2zNN3XS2/ux7bx/si9N7hMg9qHv4TdbuG8M5Z6K0RG+ZUYo19aRXTS5wh/
xEbttqzUvcMI8GxvgQMFd0JKSglZvA0Q7h2rIuihmlvmjM/ebE2v+YRGkUMNMZks6M3orSwU+/xV
NFPlPKo2M/+j3UIRw+brYoXMHb3JAsfoFgA9G8/bhVHo+bGH+ppG1+ezZN7oasSnGJrGWbQpaVNm
H595qQdllC0nVSDfhFDUVUuj39bqEAVV5wndYvkysjpjIF6LVTzHLGftSTXb/jqN/XLp07XnpubV
UX9tE6a6TZvv68hRYz93eIxgwo5Kz/pjGHNmHlbykeU6Oodm9WoZs72by4T191qE7rPwBnhovZYG
3XDNnS47xSwPTnnoJFujggAAGzs5W7Z51SMD9oY380Zh9ziBuCK+lwaT0l4FBpUE9licDavAmVYc
JAbMXjPSUIWBJZrW6nUFAvO/hTKQLxrRNq087DKMGEmtsAapMRdeT5gFvwYH2fM1EaAIPdBDbF0x
3IIjgRmoB8c6GkFjLdG0sOIMOZfQyBOC0kde1OrcmcurGosZakdob2dUafxlrSJTsPijycMycxeg
mRPn8EoGpCeFBrrIM6sziIzDtMBIAa50GczhqvT4P5Vmmm11TDSFLzFz8Urgt8CfBc60lHAKhHuZ
c01jKjgULx6puVPaNR8CuNE7XhugDasf8ZTk72qJS4zXf7pVyMstowTOGipohc5KJ+eFcjxXe5bF
whAGwMpTtqE8Gg1w7NVqWSqAPUOQAktbmid5GVwr35I2Ko9FWtNlz4OzxbAbeAgpBUBwlfArFNMS
p7L5LmzfpMt7njQovS1AAfzXpl3W8feQHAmfUwKsh0zEHzFScIiP7has5baOM0NwX/FGALS3mcbT
Rf83V/x8bP9iXdOf+6nYt3PLMAkqMHOwtFYzSEI9PM62PTrx96qsjW9IyKPIOd/0LLIO+aTcBEGA
ld6q7htzNR5I/1QH45B6c0y2fuulwjvGiXVJSaX5uY6sUq+WCP8ZIMbts2vqy5OWp2+zyio1biJk
FGMow6tJUxOia5N1/D2gQB8PBYioaIedTcIbLFdtP4Qj8uWvYXK0O7BdF2lsZWEhYNJPayuuvszH
blvltvcKC8B5UZc3AYLv1QCMYJdRt2vS7FvNxAD5ygRoZU0yVVZFrhfM+eoCgKai7LPBjZk/GTnw
F2tbRoPhN3U1HmBHVG+D2XaHGbaIL6t65nTgjVsLv1Cle2a6zP/TD/ZWr6PPxVaWfZXm4ozwx+so
AHubrp29REi5vESd1pIZRgrTGZ08sFq72dfQwI0IdoaSITFX8PNWpoY7IRXsxCQZq2jjiLkIWEW/
GMQ56MW3RfEyxIDFfpT2G6Zl/bFYMTP1iquLQVgcTeclWXGjrbGoR4AR8YoklcWiJx+KYoRB+t8m
2S4PL9bPrj3VEffV66HTbYoqp5RAz04HOa21TbQNdwuOkAcrfks7kALhfe6ifBdB57V7A27RNN8R
KkfdEM+7h66GxAhJ3FBhsmBwUwcl71VwQ+4YwhyS5PxzcbvoBC7LEgGTVX6J3JRftNXAJTvIzUwQ
QYKFxb83tRVoX7fXURCqlf2yQgqZyxanagRuHXV4PYSbTNHWOAKtEVisgKzKd0cpt5ka4ZD7aY4T
KOb1xnXrFeXWFz7R1jJVBBKqKBtnUSzFQR6ZOD13BlnE6O/z+/Ui8igtVpeN7RT5Vv7KDK1pErAI
n62ufvuoU/dSYcTxfEju0xEM569hfX6zmTiHEjVqmQOWRSbvv9xMWSKT0sL4TlaLotnHtaLjP7P+
phLcZ4R3xkH+SfkzcF6Ok2ZCnGRsAq+uP+V5+RzBMV8f4+MJy0aJlypDsi7WShr9aptrfdgjtYIn
E6CPB/ZXvg3QbslQz0s+B6re/pB4YFlMwKiHFn4d8VQkR4pmsjEjapycPt7tApn0fuC8YjX6c4S5
GHhdzBO1kRDd9Vl3l8/eztyXibjPTrQG3bo1JejtMXUnvVWdcoflXx+j2fb10MAO60Cou2grH5d8
GnKrxuMz28hN+RZYsR6SVx42XjWWJ3wdPdBncnMtICLwbij7Bq93+pYpEwARgDljNYwR6D825dkO
jhQgkV2jPD02RT6ChrKTg/x7c9cRo+62aZ99E7N+knfucZeglm4qK1+28l7Lu5L1Fev/XkN8ZcUA
yGciz5Bbsu3xOsi6LIwcx5BuiIFoIvo4DTf54B+vprw1X2+D3NMS+dw0YNi38lbIH6mPLfenjyrd
J4LOLNdqfvarbQhyl4/7a5bOKABeGbuC2QBv3V1ryh6mbbwrBUTnXl9u+tp1yGG7SG1nLyIBEhg7
vo0KnRMl3A49ISsrq//1h//xG+QmtleQ3fVYfxz5eHqoyeBQOhr6VnYBcnwfkBs/2ACy5lsOl/dx
cx9win98Nf8AVfz7Dhqk8aoE1qTodkZcaiJI3fhPZSjU4OsO0wmedMeF0v3Vuajja4GJ5U7+ljFs
XnJbqDs0Gkfhd0X81E+6Asxj7YfWz1qeKbf+3zZvqAXCAXG2lW/CmOY7pjAsXdYXQZ+RdjLhWH+9
PusBdiM4wNT9CQm2g3yD58GaDktpsSxpgtKZMD5yV3Dl//t37So/hjFYYa80gCusgJSvd0+kz66+
AhiNym5XeRu6t7Vblm+SrH61VUR/1h7J0oUThE4zgVnJX51IoY+Ux8vi62v9xyv62JT7ReNNB68z
ffkmPE7BVmCvfPQdCQLZF7Jg7/YodB+/vvCvd1m2yWq0voXqOO46QHr72El2cp8pX3Z5xNf5/34F
ZV0+Nbn1OEfWH5v/2i+r/2p7vLZ1Y9t/dz3YypHgz81jBFdukwOPqXJAbqMNwnkdOHQPommks1Bd
9B0+FOTpmRfIJz7ZOsagzksp+qvD3ID14ZNOxEKoFR7b2bUElDK1w9lasapirq/l5A470xRMJTpd
3apRRexmRGBmQ4J3J3kHS7naRZpiardRUr84mBd/PXj5V2X18Tl91WXj12vyr1OqKe8PI/aD8mWU
Rbt213JLz6AvmSmcJ3n35UUq8IwLmBVeuzGEVu/LrwRWO61y8x+tk2v8UVqIKMl1y4JrcACp7rst
uRQxN2xIlfxIHBxqSLriG/6HsfNYjlzXmvUTMYLeTMt7lVqmpZ4w2tJ7z6e/H8HehzqKfW78EwQc
wSoaEFhrZWYfqS9BS7g7NCZbcY1FIm57OC1PIMpljzzEP9JBPTmhluzksT9Heg5BmdMcxCSjMGvX
YHZz2HM3fubNXwCt/gUoPzmKAcWdFzlm+npCw5hB92vsnDticfYcs+xG5pOL5tkuFU/EMhnIimwd
OW75fWrdK5t2AHi/XMU8sZhJo+kzk9iJsXEN4EICVAIu4I24ZI2VuAP9qOiCbw3IiQYvSq8Y25nH
TCy2iNct9oNtHQcCc/Dn7oFHwlEcmOsExbB5dTXvogLFy/C5qco8CYOlvpVapO3E+OJ3uWbQH2v1
YdTSeifr2qO4q8utFbm0aX6G2hCs+iyD6R8I+d8N2jJxSOLbL8rzwo7taY4iDdsHYvy3SmKmoPPr
tLtCyK4fCE0rTgK10wVNceJZ+JP7STLfX3EnljlmuTF8oH/HwDP1wSk3BgBpaDEsDYWTjJfAZgbf
wBC4zblk4s6Ix9qTsT0ahAe7Gboh/5nMRYdlRl/u5PxAT/P9chGWVpETXf7/Q7FW60EvXZepXvwY
UZzX4ktZ5ObKMUD2gwUtxAxioSs15kFGY1F0Eaedl1wii8Imr9qcxa/9N6x+/lCK3/lhlTEfm6f2
mrCACw5B5DH40Iv1K84RTNfiNRkz6GDW3qB/g2sFe7LfRoes8n15K7rPWXf6ggYEgzRePK/jxJMq
VnRLstQNY4LLQYEpUiFMbFqEib+zJHOUpCh/WMvOvz4fe5A41z6D160lXxGevjPxUo1r+HoznFA/
bPFD9PKk2qp8FMsysagTOZHMQ0/LQlHEEQTntQcAZOksuixFkVuS5TYudcs5Ph0bpC8NRB3MYcyZ
YuJsCARID6Is3jyueMQ2fmqff/yYK9kqkDr5wzJS3ML5yRu/ewDtj+JxDWDSJWh6ugd+00C5IZ6U
f8+Ko+epiqCc6mDn8eYzFMQDKbJs4T5hQgTAQ7QuDcseUDSIZOknip37s1PK9Dj/+ulJnsEeyzsz
r2fmh1nUOmra4D/5z3sncnMvkf1cFgfNo37o9fkEn4+SFBwbtfmsjFDNinllWT2IY/+tbukiWud1
tsguibgfS1HkxHH/c9QP2xnRW3T8dKp/q/s06qczedOEj9Bc2fgg+qZXHA1nfBXFOO9VxQsvEkwp
gDOBEbF5n8xsS7LUjQmaoMDv6FPUGtm5k5huxeBL1w8tIuvqHhFCuODnJ1q8LOI9WV6W5aX6n3XL
YeK9E/3+re7/OpQ7phO4PwuJ9us3NgptLGuntbD4cC3JvJNdyh9sFf/W/VPdvJ+Yhp3PIMb51Gc+
Qxc5F0Xq/siN46/F1CD2oCK3fKPFHLIURW5ZkC2dP9V9Kop+bgthQPtTKaFEiDITIB8vJ753lrfi
EZ6zolaUR0zZbKuTItmpTva0TO8EUwEbX8rSOMHIRVnM/KyFPCxKRmLYs+nI9Yx6XIvpAes/lKwV
zMB/4WrzpGHK2BDE7JLlIyBMyN82/zbdLo+CJTb9S5/lMVjqPj0uoihae6+KMVnYIL06edQ3jaXG
41rsfyMCDDAXRf2zV3fBbn7jxUVZknlaXcricv3PomhYXl1R9DCk/J2+RfnTCKJuTCJiJ5SI12iZ
7OeF9dwu7s9yZIVWCZu35GhgGNEmC8mHnePSTRwrErEwWIoi96mfmESXug9/XLR8OqRzCmk7alei
Au8lUApUA0QPLOWaQiTH9OHKUcSrn8TU5SZRkhzElcmjNk0Oo2ytqsQyDuJlX+7o/O5/MGZ+WCos
XUVO3N4ga7HozZ1mI1dqQXqihQE0KSpc2d3o5LhjYHNRhpt4RWc7pXgC+lENqzfxIv+1apWyt0U6
G9dJhXMwTZNjBEUwKHFAayIpK7yVq6XsGp4E/5lvrPKJd9gaDQTImJAXy4ehKt5eV92zwGwbOAAC
Ge4acVXFfSkToExqkT3nITgTgSdXpxs81pDu1LM989PlFxf1wy2at67zVRd7FpGdX/MA5+To6MNW
XGVx2iURP2Apigv7qW7e1YmWz2DOpadoXv6S6vvq2kRab4WMIVJxXuq+NlnY7zWIALcqiFmKQM8g
IM2O6EzSaqj4zjQLmp6p1XEI81SjCO2m0nsKlGSvTGPIUZlcc6+sV6LX2CT9QRpzfSO3CUF6XZet
qoBXXSROYutr0yHAUyGm6BJH9k4OfCPdQhmE4DI7+y1WSaKGB+tYqV71ACYLXzOksQDPEwv1olC+
xG7/PEW0f/Gggf0C/qbcwBrXw8pBUdQlEB4lEe6JsocFIjSL+EvoWDAL6s11COFCsAhb2Kn49veO
4Y73uKh+gnc8tLqSv/apjqpW7H5Lc5bkJTrwJ9eTiRRPqufWGY3vDtZ6PLuuh8NBqWHH6bqVV5Xl
13Ikppctef6iyrG5hlGH8KoA2i45m2QBdEzJY2oU8DfJ8qaAIhhmqJw4boQYi1s/tWBKQkygQ1HA
j5R9lZn5bRyi4iZyIkmyzIL3LE0hFsYIb2Sht8kL6IfcoXvXcZ7ta3mi8kvkQkOOBCaOzWQAXtku
O7cwC2G9lgF8ai5CojIMhps6yYgJcuqO/XCV2SciNXCvORjba1i/hnYI7t2UAHQJ7q4cfYNWUzqK
qjxBpBveRVi5MojPNANvjeXdK9iw7zKe0HssKcp66HuPHQQNoekQWhWbXMsUSVE0ZFdD1zU3JWqc
h3FKyoSwPZNnC3Q1PZYGX03itZJbqKJ1eGf0AbG5vlfhhXF/D1Ew3uYS0Rww/1o8c8vxRWA4D7DM
BOvCr1fwnmpbSzH0zTBUKRxvBNNnmqKfTItQZ8JalY1qqlG9QgoeGgwUwHPHzy8FULtLNSVLkedz
H2XYUDuojUywabl6Skc91taKriknkWSD909l1hbSenBAuTt+jLEZUoPn1iVg1Db79j3q0jcNVzpx
4cD9ebd08MxEJhKtkBWwxLTjb9ydX/00Ut+HKiJaAUKcZ69PCLuGB+thVPAlG0NknAs7bU9qG9aH
OA6zG7dAAfJfy1+qXuLhSmL9Kmvtcwlr0NUOoofOLCqgr1L5JWxxHFmQPW5FUTTgCn2Bfj3dlv2q
RbhjNUzdQyVGlC8klms6Dg82VZYE7JY5Y/PhYCP9ZsWjfhZDlZWu3CzHPwAOQ6kzgRZtxwen2Cy/
oPaiP74/RvO4pTbWD1VTb1MZWpu1i8Ry6yVPCBWOGO2zir2yqZ8BWlRfwJ63N0zHR1FCaLf+gmgd
YKikh6xp6iHqLC3/fFBkP8s2fFyoBhKoDewHi8WUlUDQXeBPay9lh1k5j2E7EQ0WTBZHaDAjotm4
FKou1XvINpW1KIrLk8Ty9KmyiAmbro/Z9wS6FNNCL9yb/Z/578RR6u7NrARzNl0/WKeJyEsGB316
npm+02FOEVmRFN4Iwn0pi6etr6GQ/FApmkVLA7hj0z0QOEMEntetiOtCUiEvmJTU8q0sPf/Qmp0H
x7tffMvznWgPO7/cxSqsTcUoWRisJRu1cOyBx8oLvEszJV0E74mtufsPDW0bIyfz6rlmuAXCEJ7z
PkHDcEpETtTp7LKRbDBhVAuVoEJv8H90FIfMvZejmx5xwP/LIbHdEV8hK/vPw9RNBsntY3/LZayB
60+/TvQWJxmyXK0ucT3hKHA76kYNAhZGymswJSkEE1dRHFwXxsLA7QCvyyHG9ak5l2EuXy2dRA4F
vTMfvgY/MgeHNlYVPy8cNDEGSTpZrwah+DBLidZPh4qiOHEN6+jBggh8PlSc7cMRiapvm5wAjc8N
068a8hCw4+OYmW8x8qRELo12fK6HIj7bfUDAiQLzZpPgZ5TxVmyjzFee5NzvLrZa/kh9RX7qzEx+
Uv3y1jDB3vBNg3SBdJCvX6vB/2WVtXo2CS15tROGwpmTX2PYDF6DQvoKHtl7EI167l3dLDTvoo1I
4W0MoO5LOvXsy9eoU/RnxQ2yFyU6ii58c5InuaqAX978Mh4urafE135KIPdTu5UelWTNalwxZxON
NxVFH4CmOHJc+7ccdaiX2tguQS7Fr4lTwqOtaPVaFLW26g4aqqmbXDdgxF+ZRtN+QcYK6iKjV7cB
gMrXqkUWQQavt5/wla+EguUbM3H1Q49k5j03+2dCaJp3I/8+2pX91ZDs+pTkAdRJptq8VyOBFLJl
pHdIdODS9ds/nmXW74RsqZsxREXcrNxnheAzOGzrjnhPcqFfb0ekYcEL/1MFLPJv46c61bCIik3G
S9455Ra9thyGOSt7TiTDPFVxM8C53WbPKojpL0i/r0SjRBjbMxEYX0HyyldRZboV/gW7y/ei2MMm
cVScIVqLYhna+n3ESydKYsSmk68yXG8qiOizN4zEJWSGr51LuGKARZcuLGxmesXoHjYbYvGg9YRa
dlu4nXUSLW3tOltd6QyeO9RORpeZB8KY4LWVi3YNxic4iaIVyCZhCkF7FkUTISJ0IFX3IoqjNHy3
+ebfRGlokzvzdXrXQuJ73N47+EEnPcZJLV8DFxix7yJX1aXFnUCfLbQT7WPu1C9RWMtnghW6R1Wt
eVVCWOWLyL6IDqIeXsRdLpXJTVSJRIflKDABMJSNiuBqhnpsYnqPonsIHO2e6o9Vle3sxi4QLCy3
0JjnZ3OwsnPQAJabyILzsySTVE1hQzMrD5vQaSEdN4PqwVcspMAH4xmGsPhdNgpnC29mfhBFMDqE
1KvZa673UFJqLbEEUzelHdwVnH5E1aQ96spyTaB4Eb8TRZ3sgeNbOxXfx7tpaOfUlown3U+sax4Z
BFhM3epB/j0QLXnk06ZcWdYpqBGRs6dkVGJ3jQWvIn73n7qli8gZUv27aFVl/2/HqzUBMI0ZPpT9
WN16qSBcOrOhviOqS+dL9DuV3Re978zXyurhB0rV7JL4mgmzcRETEdeNX9vCfhRdey2+lIHmvJVV
Km/sMjSuce4gwFKWsKXAC/sCHOmnBPnVNszWNmFDFznnpbL78HujECBmaHb14OiNd5JMK9oHsS8/
wapSrsTw1vgm5071s8FvRBiRHsLDOGgHbLY5rLu58eiYcI7zulsQWyrpKkrKDGZcOKouOXPqxcz9
Teuq4amEnPxvw9xHNOdLLTgSgp+h8d/IoyeHG9HuE/d4EaOFlk2lWQAnLCz9OBdFs+ooUb/j1Q7m
np6iPhp6ZOxlswO7vQxhWPrZJLz8ZPmGtI2VTEWWqrMOBvG+R7Ruqoui6dbOjJLhPqDjsmlruXrh
bZQJ/bGtb6ydH+Hmkf5UzrPdRSxJ+8zYPT6Zdab/BJMIWaTOPM/Tx0ubRBYgFW/clkVR3kK1Lg+6
VnSnwK4N1H3dHFmCxoIfi2BVJj6QmWoOLZbbuu+h179EgS79loi0nE+UpApUcZnxa4i7774kWW+K
WSWwHSvjk2/CDc4SxXsAQm3vk4lUXJbc+NzGobHHHBA/2ECBiHGuDOxnTGSmO/rvTMDfAB9Kv1QP
HWSik1hhswiPPFv/ncCMrDbts4c0R1V/aRtiluEprp6dmj1h0xbKA3EbDeE5KCyBu7I2GNdc96Cq
GhpUvTVRGsgxanFKk5xFzrJKXIBQIFybCFoX9Gu+KFbnPKex86YMoXTVW8fhGkDfW/pxeRLFRoN5
LrXC5qiGLcRUCuuyY5MT6pZVtvPiAUhfFZ0vX9sid1+CcnxXDU+9idI4RYBbqvEgujqKdQ4Uw72L
kt96+zrO4y96prov7ogvMTOqp1yzrBd337uJ9R7yqdzXvVzvrbrzvmXqvuxK81tORBaSOUV56Lwu
e0Pmbt0agf2FfeQFkYfsVroS5Pke4I2m9ZXVXDc1BBkeZ5R1JyRLv4fsaOAlgnhNC7TfQu7QgEzN
t7zmZelQaaW2KczG2HVICt6aKeHBGDYV2sgbURQNOGyzWzWitoVk9ZlgJ87sNQXRDQiOrrDdZTdt
SkyoeM+2pF1Tqxi/YAV4a/Jg+DYEU6BHDZ4DHigo92L1LRy74VtfBsa6n+qDqf6/+9tQLi39Xdtl
HMLT1pVnQ/j2z/hL/f8a/7/7i/OqRQdy29G3emqE644N+2PeDeWjaunq3pzqoMsoH0VDyuZ3rhNd
IIqsHvOp7tOxfDmhs5KcfajyTRSJMaEtnaKSdzwZyd86GfloJ9V3SzfR2IeOsypL8AZe/iAltQFg
EsxXr5Sdt7V41zctPDabpFeyB5H0Ovcra1/VlVIVW9WP5ItXAMRjkhIFGNrlSz0lomhqEqD7uZwU
m5btGlyP/7SK+qUojhB1cNud04CAtqVqHmkpx0x6Y28/5Fyu7y3yHzCSOe8ReCYeqjw9Oi5YUrW3
vgxm63zXIKDDWuh0D4ZtIzgawbeSxXKA9xU0McDjY5VLO011xq8wMnT7hlEF4ekrsKyjOIefEM7X
FrVxRQnbubmNgqNrGhvxigeVq/ZC3IiB6oCm7dSq7k9q6cPZPQnuCEWdWVzH8DPAuWy+RINIWri6
tzZBViDRW+uox3oOuU7tPiZWJD1CEN1s1IODjFg0jnC6aHDHQEJu6SuWIOBiwr7cS0XS7tn8QYuv
/Sn0+hsUI93XIEQJPmrq9iGoWuUgh3VydPtYv/meiiaGlI+vsR//Iegw+cPBPnLwJ0nXYcdC+vcR
PZm91jferciq6jGbEk1meehn0CVOHTR1giJVhGwYdX5TYnDxUCbL287JmpvoL7oh8LRFNHJAAA1y
mmjSZCdkHi3ZNnr0IOtAV62K75AOIRBhIIymNXK/QwetvBleE+0LoDXXKAFUofX6eLFsIotBx5tn
K+mCYwaV8dnRA+OI2SM7OcPYnZKi74+SHOTnRMsQ9nHb4BJVLhRPnWVfonxA67XESBI0kbsL61pG
gUEud7aT9QBdIV2GAKq945/It3FoNY8ubE/wBhM7yIxDNFDRtk9jg9QP4s79c2BAj9zoq7bxMUp5
mfxS4YNe+72svfa2DZc3vKdf0Z5pV0Uw9FcXHSooqNN4Uwx+ABMW/HF8mwB8uPH4I6rsrYse2Rve
6wpem2DC2o/BE7GkfwJTHn9IkfYDwy/wcsPDUO7Z6i6p+Ti7nb5vpxHsEP0O4sByJB56NlTmAEkn
ISY/MuIS1Ub/7hBrwBYw6c5wo/b3EiH1iY1/hHStvDrG0ECFzBvAzig/JJUCkQzkff0thK2FRXl/
SHUpeHYlx7pZCmhaIQTv6y2QO8PtDm3cDW+6yd5JUbxnO+NNUYY0gzZA7t8CAgC3Xt61B3GUGkbH
UuuUU2op3QZbYnYCERSyVZ0igw0HQQ63Xs1V+gAhougich8qzalFVH5uWbr3ieAn5ATLOKKuKGxw
aDjw1gmKgTcjr5FyrKXmtUHA8tS7cgJ9BZckgW8bu2UH0mMqwmjnbIc6Q+dyKqr6AGhJN7KjKLpx
qaxAJ4YrRB4AyZkWm4IpUVMfvadcH/Jz70QFChbkRLL0ETlRh9I4vSuVEKUuJRrr/3DcCGFUDkD9
v8YWxQ+nttAROLISWn2oWw4R5++DfDwl8Vs1+P4zc667ykLLOKou2Io21Z5kx3L3WudL6zHlNltO
Ft7NIjuIkjhI15ynukmcq2FIB6iLxpvTVEAK67T+2vZWsdI6y/tee9IzgCLnl64ou9RmOoAHfO0p
qRrQAVLeJgn/YMx4gB0k/FEEZchnp6rfJrn7dWQ0+RU791mGxP0KUKC4pkrh76AzHVeRLhfXpUG0
ssD6209HkierrbXcvBIig3LzNII4RHRciq3ZWyurK/FZ/uckn4aW+gi8kOq+xsSoQpg5nWQZQBTj
Tj7g/ApPG7uTrEvTewgQIR2K4ovU+kBIVOuuw+R4j81p9lUyIgx0357rQPoiqRTbBwtTwdWSES4J
Zaj+5+JUh1J3dw2mRNQRgqls0UXDCzK1Lg2in6grSjnZ6R2qAKJYm1q6DaCF2TThgHm/KH8EABec
TC7fFW8A/tbmw6uVs2kvh8p9Sse03RAq1j6qTQgbptUnD7YGqUoIidt1MNrukBFVC4NjQMw+slVH
I3bgBJlm8c6Sg1say8UuYa97l+HaxWKA9To2SgnDepa88Ov8NTZv+2tkwoBijLr+DU3RN7eKzZ+5
4Z5kDJkeTDjgmqIyYin9kuW1CX0fRgYcGs2ffnAubppmP7Uq/C7pWKmZLQmgJ2rIMFrUsHSoFgwo
PZMx6V7csqvgNGcDIVp7y8/PfgIUULSmSHhe3HasVqI1jP0EzUs45UTrUJvxrZT0b9E0Eh6P9CEu
iyfRFuo2NieIlliTBw95LUu3ECUh8p4xBg8iJxI58d5HVS6OS5XIoYbqb0J0fOajllbZSqx9iCNq
Jeqsyodu0q7AnUIOul76LeeRu+Ra6Zl5ckeVvmOIKhVIpKc+cnJcRC7OEyVWzo7dKGcZHBWY9UDZ
xyNUMaJBJL0Na9BamvqUkjQUu+UYxZV+5mMOs91/hvnQxbBCMGRi8GW0FpmOdWsN+WYeVzS7ccgp
PvQcTUlaI4elbzTTAQg2DS91JRBBEKwfDhQN8ynFD/QT2d05uv4612niFywnH5yIR9C1GvlY+fXm
X//T0vvvuMqvxIO3Yf4N01UQuQ8/dvpx828SLfNJmzx5CCF2BSq+N2pbPmdTN9HB1UvMPCIrWkQy
iMsvsrrdQN3Q/XDwCF2lptux2kBOra+uVRQU6xIBCy8AauZV6XcjqwY49IhpbOWj6bvj3nKa34Tl
DpsYYkU5+NmqEdKRuokehQM/mNM1Rz+uf5WJ6+xYM51tKEyDQg02ijlMVLbOT1NCIjtsVlLJRA7R
rA4dvu1gY6xQt7LL6JV95gEQ3otetc6q5bWD12N4Lt2C4OLmRfF6BgPmByN2dGvl6mKF4C8Lop4w
6GxjrFuZrn73s+4i4fUcMiQRBygY8snhl0k4HSLwvgdwxGxTnegcSMpjWUfSXQ7Z8uboGd0L96yz
FkFebqrq+haYVBxd5zoFEZfVmHXJcTnKw5K3SUool9BNle6iAQza93oEcVXULVDO8akqnqpY7+4d
C6HaKuFCT9mSdyMhI5CXhfwQ70XKEVlBIQfZg6KxYHao+1UP1FR3iDc04lur9CiATckQu49lB44/
yc6W1xlE/ZNkWIvXYMz6nZrBNSbqUhgY9iMqaxhM/6lrRhYSUJqq+wIVvcw23IdkSqCjcHKruNcm
dE1xDS9OzxrmPk5JEGv5wR6sYSWKzCDaPYSNAsBQNVct9ZWpfw2MWjuJKlsqVHjJ+hG50CrbijqR
aKqr4iaCs1F0+dAAY542VPOJRbWhZvh3hyw9ihOLOtfvVqZTa5t6KPFYTz9SNAaRnJ4NEwLCqcrA
rH6zLGnTeX74mOXbDEDwvVaU4BGf+Z8+KNxjp2hXiMjjS49Y1V0k9gjXP7RWxm6pi4c2RcQNZv5I
lkIJSKOroXndnCIjMu4Y+4352CYwt2Pmon7k1xUqWjabNjdGY2g0cns/l1FIKnZlFutr4nxp93ND
PU+L57CyH0aH1UE7FviKika/O04kPRjB2ZsKWhD+TXqjfG+wWp4GPZ62heB9UP8jMGPp10ewHMUj
U68YyJIzE+2K4I7gXXPLs2EzP1FjHnjEGtcrWJGrh6xMvEcdI9mjGmZPuev1Z9FNJCzJ1BWyQPlB
FEVfBZb1jVEQOS6OEnUgKmIgCdGVPVy/dmTPucep5tzh5R5PmtZ889wSlpCpXrWSFiWpcOWGNsh/
0Q0GzCOee/8qerDyu8uBop2DkecvG4L6IHmOeQcsat1RECu2im+jZdCP1l00KDXknnKOc0YURQOE
KfqtiFkworwhwRzr17iSNW3dBsy/UWtclr4+tlPEzCprH6tFuLMHIiags/Qfc9AQG+RZoq1mwYy2
turC3WmOBnM4/C2PUD0Hj3pdgQ3VIuwHPfZQW4sRFZq0TETC2mVELQs1T3XsWW3kHnJ4EmIh7sTU
50I8/Dc3FeHX+5rWaPmhreEQfzdJq7iIQ59EDrnmBP/1qZ5QQs0UwihyIulEoOSUsKklcFJUQl3b
7B0Vj3cfQviSDc/+HHg1xXnLLLvLN1kdMbPU7GIn4MOSsEYG6iDKiUA9tHryVZ+AR82EpCmnn4A2
EcgjU+CPjAJiN9ggMQrAu3sSiVrU/YjAUTnxb/wnq8bOzyBS4cCoUmgfRXPbjiBERTaEdgbK/yjE
zQFxPk47WPbmK2YPSJBE8IyEtokLUVzFuRmyl/NkldnDfYLcAQgz4Av6Vho0CYhd83to9F8ubBFx
Vux75L82hvLkoet4ypr2zeKyngPkwHa1on/zB93Z9lNUbcQwmXNmxkm24v8uV1vkxB3Ah+VvdY9r
JaGSdpYbdVNGnn6oEWo7mVqWH002CVERlitJbvadbr7E/GvD6EHoA+qQucM8AkrJmtyGkH6UjE1Y
AmKeQGnpFHFtTTdL5BJIG7YFtCB8d1vlVMFs4RUmji4th4kvivvLhwsDRJnrZjoVFIqWspakxMXe
j8Gt8I2feuJLW824ZF3Znyrf7OZE04P+5KrTlUuGb4miFicgv8XJSQtIx0U2tZ1W2YqskF4VOZFE
llsQ7eTAhjHFzmeTHEuuFQB0WHT864OVO1Z6DBKIACaM6PQ3RSL+8FJsEg1mGQXdTHfCMI1TjKK4
HJnAnIpsPWLwShNr2Cx3RjynS1HkHKVD3goAL5N3Bk8giTaF/S2J0ej+vtGNczTF3ovnQCTBVOxw
cezGoLqIqtw1EHfwbFYjQtagFYoGptRyf9ss+xIrVYn6qJaCAZtQY3PWatTuGEHyBUieazrxQxQ6
MgYiEcUwgIVYCaQ/JUvK7owwZL0aK6tFFUUK+7NlZxsNma4664eVlyCt66NPvZHtgl2MKrt7bD+/
nLh/VvKJWJf1CLqxGYJzQOkHXOdbNWnBjUbXJCv8FRxlOErH3L+YxMJcPbdZ42+vVt2Q3BKFT0Tq
FMbGgWX1LBf1mikjx4WOZTEvmiN0A9PWdpQfQd+rh7FDQci00aS1vtZlne50nDBEsTctWiyVtwtq
hCj1dCW1Cf4RwgQ3fHCZNMIHXVXM9aAM0taVamRhWnUH9z/0dOOLpsfHNM+x3yFJFFT6e9EVaBYO
8Q76pWBrAPTL6ubie6W84uMIMtnPsk0FIMNvLhC/Ek8S4tKVZFyvXohRBSzVGlK2YNcVk0Z0rRGF
i4kC5/R6zNUOfWO72uRQVFQ2tsa2/1NZXBi7dZBK4fixdS7eEIXrAIEtNw1leE2RKA0UzNWtDPGt
FsKOj2hm0f4JXRDZMpFU63407L0L142U14da9bkI8NAFusmV1n2w4lWnExfTvTr2ZLpECJL1WPXL
4tM9zS2KAneMZR7TaK9JA0BgiXj/ppP2rCjGNf7Hbyye/a09gN/PJTOCm4gwHXtk7amDzbGhRyN8
kz/upc5wiOzHHgqkAx5P+UIwLeoZNgoMcsqNzkHpgplvPAiDbc+W0dpqdDinQD350p/aRVum7K/T
E6SGZn2N/fG3QeM6rfhQFmyyJcu9ZWrzs0hgR1J5RddK1yLWNHT4G30LxRw51DcYRC9ZVKGAa4IT
A8G9iTEnaDqg8DGS47VZT5QicC2verX+6vK92MDyukKXGX3QBBeOzbnMwgnghBjbNVE5A4xexrUp
pF3iVe7jAOP6WNg/8hhVPU/2vg+ttKttNoKd0m6mBWBrav6ZWLmd4fi/JHhYV1mPNrHSj29OgcEC
A6Qi/baQSITXSAuOmoIlzwnlRxgX7LU2xBvXb58Hxd4hhEv4iE8olqTLeFvZIUnRz6hQmt1Y9M1m
8ON8J9mvvpSmKyNM3G0Zp9hn2nRnmFJ2GX0G7Gosg4GiPHh9WENNORwb+Ts7f3/tDFa7bcqnKkKq
tUSvC3v+1nTyd6VuoWeBIMnWED2u21cicjXIjkJ/jYpnsmI1qKxH+FdXDoKpq3rok1Vo+QdDl+RV
C2WXGeqvEIkVOkGS0HzFrI8KeZOGqK/YMIbKSnNQNM+gbfjqOe131ytKSJ2yX+H4NqoR5Gux/5Pg
3GRTqS9IKL60xEvidYEttTs7UKZOvo26b+wNtrZ+aCxMZgQBm676B/MNFCbme9gZt6zHaR87F12l
W6J0V01m9c+cHm5bVIfrvLq4Y4OAbDrskec1UZdN/cPwA+Vs7NXPUdp8UxoE5eV6uOshK/9mnOh6
MwyBSKPj6NOZoVNIJhtihiE29Hgm1mXWQAgWfm+5SKsyRxRY0qRj3rPI8nWlWNd7rr28iS0M/kgK
nLV8VyaG+4i2Yb3FtROu+8J6Mftko6UNE4EEDW0cv6FxH28UB4d3VdbBqqqSr8SLAnKs2UP3UYBe
EtGbZomQ8KQTS2R0v62k+BUy/0eo0+xV9bU1YaArggjcfXe0A/VXJkW/kkD9WRUaYoElzPwyeygs
3Pu0a4adneAsCBRi2e2YOCJ/8N4UrKB9AtlfN2RPcljcislQlQ6TI/a3VllIL3T8YJ9Q2arVV/De
ldteMie4c/7Q+uEqyEysJVOgbuH1x0zho5AQI2RC3gfXC7Om6a1D5VgmwYNFIMYqj7NbEmV/Es06
FoX5vQrYePX63bfjZKPL8YFAFexBbo1eS+eCq7e7U42amQdV9aYgAn3baCGMPF0bbUwJNXpVqoeV
ZKT9xtWknzbMRr7bEogeaFsdUSm1tsz90JfPyLzhhk70PVaAvTFiyfTTl7SXdzqq3jvbN4kfJmYl
MHjMpOzNkbPw1K493544xL60mg/bePw6jHW8gX/m2S/Hn1lvflWz4bE112piFjvT668j1JyRCfNc
hf6kYprXDBprO6vgGcxUPGp6dYxclzBtc98F0sYO0Lp/H4L8m+PFz2beXHqTmEa5e/Xr+FARgxP1
PBNhXe2gZIOapr34EAcS0AYxWhkbmyhnBy6VG63k/YRV3ogPRZV1GHEHOOPgh4Y0AO0Kz/g21P03
tKmTlRVLL5UNkU0dqO9VEv3soNPTiv4dfNlvwnaJi9X+H13n1dugsrbtX4REGdqpcY1bnJ6coFT6
0Bng13+XvfZ+l7Sl7ySKHeIkDgzP3HUzD8muF8XThI08yPXyoeoJL0/IYRoyFNW8H4+CErFNCQ2A
5s8CO2rnDQQkYWrtLur7C51GdAh64OOqc39b0RJNwR2Wjm2q3qUg8pcA5YUmFJWXuiS2KT+Ynbxk
RPMsjFnZK+H7m9Hxd+9FS0AfaUO7crQ78vYzxPIT8oiYHk3a2PeUYpQnfMNI+Fxi002uyCoE2QEV
7uxvvegOma7een4ptn6vCSIMkj7zF7/R9qx8j4jLqkXfu7z10cmgmb60zU2Xqu1Yhut22yq5bnlb
WCTY+cMdjgu4vYT5XxEF7FanBJRq29GnprcUi43+ISvJ+uytDD5FrlXC1au88DfPqVDO0KfJsXl1
+u5g+t197+UBfQ6Xqos+7IJ9IxYyqhtU/u7iqSeftBwCqBlaHgTVnzPnBowAsfGSsaExFBPNuPIs
HYFxvxHsM3Y+u+WyOFE92jAHJDpYFZdL/+p0gMpz7o0LcnjOeTq2i9olEVAXCI6sInoqnfy36sZm
UXS5WtZ+T2MkpsMm1neD7j+4FkPkFJOcLaNhb7VM2VUffvQd193cm2uHMG+3HY4W6B3JKdmSiDtH
y2FD65AoUbRTRO6+kkGI0CkCQrPADpvB4k12eRupPJlZ0I1i2Zuuj+Hf8xZDqopl8dgWZEQNmaav
TYvMhrZJHiiA70Ky7bnBMUle/B997PuDQRAZuzF764XdkyYmYjf9/kN0JI1PWoLupf9oWn8dDUSK
tgkdxX7mL3MgggaCI0cYv5S6xsXDEFaLNKgjEIFe1wsQ62xbzIO3o2Ty1U0I7+EO3g/Vj9ExG0+K
y7MkXydNDkIraZhTZCimnC518mCw/CxxJ6Fqor9nTupDlJR/lIzGC2H00ErWc9h6FJXIL4PkOm9u
cEkYNIKFiUc/pzz2Ub13GBajTp4GH9KQfhGiro4YiF6YtV88SIvAjq5dEeb4PdnsADJvGE+ez63G
mZaZ118bBrmbOxRIpS05qvVrZtZcHSpwmlk/20MxMozn2UJ4zGBOjm4jSv4G8Oxub5fXhCx7JO9t
VM92qVaGaY8MVpRmJC7ZDk5/r6mx2iVadm9FDOR00krTlhsLZKquZ8VAGw8bTNpW6xRLAKFnJ46+
yLciOzVDsxcbNVcAJ432B+j3mZTZLnSskWbgDrbyVFTEmBFxLxY5atvtbEfNsiUR01dpkM72sel9
tKn9r63dUbV8SChmlYDQBD6ivcuqFVbG+3QQYq3L+p2QhbteziQ+l9eI5o9aUFw9+gZm/TJ+roTL
JIQGygMkWNR6xNxZJsRMIkGX3gbRkk01pKuC1MHc40y4QuzPtCcCclATne2OuRbW9GTqzqFOuQJj
3uFMUCoBK/lru+GwzDsSh4tVbDibxBk/5vEO5cxzjiJ1QS9IvSoM3ieqxE84MZCNzOzXHbxK3XSF
4O1XjWS+q7YtID3kzWz3mrF2KDxa+Lb2KEqxHgi4vS5S5YIcVKxQEwLqzTVdjvaPjIVNs/ZEB74P
sfVlOtq0Ds2BsGQspCQasj3Nc+LtmAhtn7O/1PAOMJhQmxjjX2HG75KYjKTM+rOcTi6cEbjfJjWJ
dRMI0SZe0NQviaebpMq5y4yW04Xmc5a4tvkJ4PJLh3K1HzJYaxPifqKqKDONBwL7iiVSGQyUlrHU
s9K+fsMqASNemibEvpdthE0urTGOW9cYPOaAtAqImmtJT+neUqMmjrrbawlnW9mIRZtXz2kusSM5
dwRjLueS+Vl1Pq2+gBQLJ483isZxUjvnk4OEvRI/k+F/V8WcLhGyVZym/cWV6t1t1TdJott5mgLH
ND7KMbFJS1ZE9GK+CMfGJp9EyQAeRK/E45C5l771sGWkxXHwegiUWofI9t9Tu6PRvrCewu6hFzpR
3WSI0iBG447uhssxlsfcFgdhOFy6UUefEzxGo7vnil3HUEq1jBP9nsKRZ3OgFdPv5TqKp4c4tAe0
gO4FQoUClzQks3l+8/wHz9EQiZjXLL6iG4OuSxmwGTCJr4uWqVkuJ1JsqTlfDE0P3xBvtEoeZf5M
bJ4P2RluOSeDpoqt1Zga7MQGg0PNRK4007EC766NCOwE9EO7QDe436M5ke5K1fqbludQLb25CUcy
98aQMrycGLTa7YNo6L7jGum9be2YL1qZM2Aod2EzVbL7Umc92zFJ26QO57RUJX5glIPDj6EPIfe1
IESbK2vLCDwv/Znc+C2Gp5ymvgi0gWzA1DennTu9liLJV6G5yQWEtMSHigc1Wjn0wJSif8tkdEWo
2fmHKf8132kCbghwJY0B0kpfnbZJMZFOTvY8jty9bVq915Vi5BicDpqwhR6OKYn2XZ8M5Z8qpCMj
i6tTF8VriyKRtT+N+yozv3INw26ckvx+zRuqu28USc8Q4uVaQ6OyqLniV77msjf0uZSUak9yWvuk
AE8TcDt6rnoZZhHpbCW2wBonQg6rlbZ4//IQLCRJfsowP+iuRqh5WtEsFNpQT0m7jQnYWCBachdN
af4oi9ip/NlwXLmJSuPDNbStO4/gJz5qHqv6KUuiTsnr/iFv5pOJWq1rMz7NRA6T7JtlAW2wpBDM
5yamwvV+5G7KpYjhUH4iiUH6PfzRb3kKfSqWE9Yog6LzYnBffGPcTw1hJOTM0SVvNeehEZ+SfxaR
KJck882Ndq1cjqvpkNs6qe+J7NdJwj5NZ/avKvXCNYoMBFH9dTl0Vk00bfg+WPA+Ivg23lEr9JwZ
prakAWvzgpE0XKg6RD3044+vtWe9gm0/uUXPtIkw1Z5RnFFdjXVin2c+21SWqNBi4OXaRGQL1ls3
yGvedcf8qA20VAWaCQDbh5I3byGVddHyDMhQWG8DvKURqWFJ+881T8WPDrEtnqLZ2Ro5A7qIKOVj
dWICIGmPPaxnkt1a9xZCY5KEAazu/Ti6VL8svCHMj8JZOcbDJRfs1JwGP02qqEUR+lvcUNQwmSV9
UOqJANJ8jYbrPnWHA7QCRj8tP4k86pZsAg/qmtw6WY/GZyS9T7dvX1qdEzOzX+i+eDQduRQRPYVU
AJMCTpHsdNc2XC3YulCIb1tLf+s7+0tzB3BllG6tRXddqgPGpNz/3TmxcEwMu7o/ZTU54CwAyOCu
4c3Ge3jdvHpadJhJKiRS+5CZzgxw135X9biuXe0lp5J44caWClTJ4K3bqBlCzhammF6WPlZxoS9s
kd+VYfclBRaKuJ8JpUT+1PSPbi72VuG0gan1zFQS+b1OQPWYatpSXPt5e99YYQWnij4tv+Mi3hJc
cdck8VrP7J/Ya8CpGlhAmlSpUkw25lSdModC0abOd9VAZWqvVytU4Z+Z0SIXNWnotpNVmkE8px36
t1ASHGyv+BX2fXx2E4lIWB2kZpDv5BjxAtNjqKyHsMNCEYZ/s9SeTKqERqeMn7Tsg8xEac9moEU6
aixlniayx5ZWZ3y7fbcz/eSxVDDrOAB/uvD6Zsf5x2QMr5nEV03bAulXJX9zok5Tpo5lijwvjD4Z
IT4pVo0Xbjms7Wr66KurL0/nRq4VPorAuSR73ERtx2x+RSrHDSxevLQmoFk9MSmAN0ET4g/fppEi
a+WhyKlTKu2HwlMCBl17nyN10GsipH15NFnChetturL0gkIRcie7VaKStyRvRPBX29W3beVfYVWh
tTTLS0FaY+cWLC5OQ9uS3RGPt5+lWoX0x6NywqttVHt8Ro+mNiBOx/mLy2I7KWIJY7pB01QH1Ovl
wNmI5nwW1lKHUyWDK8ILIlWgB908pjQlJtl6jtw9DspPR9Qf+TyfB3K+oNWcI1fIq5OR1qb1S1+W
aDC9aGM2aeCqHsGxRltUOp8wL92RWjtvatta2cQbcP8x6KPMA8/k6hpmfdjS6UCKPjLw0esJWeeP
qiz/YXQBb1zwlIXFRMdZLI9W/tKLbEmB6n0Td2/xAAV+PQXniYophCX6OnI4UfBPnOY83ICIv4Vu
dwK5PYcE5bNLwIeW18aKFqJ9LorHLjbfi9ERbPRixlr8VJ5PypPouDHK5PEmFYh0QBnA42rLbuyR
Uu23qku/2f0+4QLtdsTm06k8h0t8L292dWiq8J3xAD1GzIgSAtQfNIicxqBspZ/sbOUV5haVEbBe
OlmMDHVEP6R2KN1KO7HXfB0LsN25d9f0ZctlaTuKPf3or4uZKJpZ5NlWNkdZahAEvMDKy7Rv9r2L
CS+ESEJvO84avsmCyEpKsqLRi+6GRLFpJDkBbl8LqtSmtniyN1NbGHdaDoNV40SAiXDZqHmxjj3D
2EyTX++wxyWLZqKDaTSs4kGbWkLj3azd3B7+8xwx9CnXZZuHSxcLB0H8lcm9qqNs3C1Kugyu7U/j
mycSwrgpsHDccQpqf9qVLpZ0TE4fDjiyIdCfulavbfl71rPBoNqLEKSPEHu2Ni9z3rSbgQm9UdzD
hgYAMuke6Rf+7Lv86uzi7jNraieMwd+44Z9LZ2cw5cYnOjLuNS1yt1QXET3H+bvWE6haWoz2jjJ+
Q+lx0TBhF2H4ZaWiD4CIvCWxAcK3CHHWJX+Tw7Lk1XeJuo5ssbaPXTR8ofsd++b30CLfnliEwz7c
kcRMQDqIVeebr35G6Le9ribtWF9/XHJlYCwH+ZQi+d73XsjPI/ZQ0iwxy2CY0sOsOw9Fda5SMSzS
XD3KCPY597xdUwkgTfecmbjJXe+nGW1C/KP6frLzS3qlDnytADYcm73QIxW0jcUV4dMCj6vsjn4M
uayjeoTD75YM14rL2trJQVCoY7N721pRLAibQNmhOyQSGG5FJmpmuSQ0Rs0qtatzkw5vY3EtWhzT
YRNaxZ9K5vbYkbQRAW/rNjtlK/K5wU4W/IBlrfxYf0sm9+hHf2Zrwck29KF5bDirxJMsj+ljoV5C
KyFdyGOPFkdWtMBivRg7shzGcgw8P2Xv7NpqAae6SRPdeM18VmuyY9ndArGMBf1QRrIXPeiLM4gT
e+wnRy9e28LLV1ojEoQW0RsZI1jYPXODm0kPEHqwDF5Fhy61QyCHgFR9cIU9V4OJWd3kf2xe2dZZ
oxjSzrINRaZ8l7m34MLWuud8zjj5CwVUGQ6QK0SoYHGHcVfdyB5Oo3fJk7kXZI5j4GganoycQEDd
IvJlKCtkVQBWdvWTpTXZL1Jt8wmc2chtf2eKXVd0/WKKIKbaGfDJdbPPHpCPu02pLSSihzYv412U
DtcB2ny3sbgsQCsj4k7G5l4vCogV0/4qr9RT+FGDsARGpjG7docWzBKZbHMXYQ3sGUYuocNZKUvA
zl7HdzKcBvx1ARqVauVLm5T0CdrDuTbW9DWIXzL3Cr6ME4ZkhGzTxKRUMN4txibrLzWd6cuWeqNr
IP8eXP4Y2XWQ9+A2I4kahgLWZJaqdulQk/jBHSGuRRjUfaIfO6WvC2bKxeTinE5mGsuFfvYrYW2E
3tdrEiJ3c526CyeTq9iksGWOuDlEkWj3Crw98xC4p9n44khEpnr3DGvG/1/OSH9AZMOkTe/yElid
fSs5talD9cqwJouBFIlaJofOhT+tG0D7yho1TLHkQeZ+sZo7i5uxat+I6FlJ+zp/lljj5mFnZ6yk
eVK+SGe2tq5ZomYW5XQn2isn1CCnoX4DDZ+bNcy1OX3ieDdWIua00JTAgN0CBHKhsc1y7Jcib4rA
NWQYELki0XLieq3SgMo2SQDU9ZI85yM/Ipu4hK28sQMhxLVPoT7YIn3tHN7b0OicbZpkCJi47LH5
vDQOf3Ft8yPxE4HERA7LGpSM4w2vtm8jLM6KA1Gf4z4qLzoQCmeUXIT8V1Zx1hL33TZs9/jZRjWt
KRoZYJ2Zsly4npXjVWWQRsNWsHGnXrigYrUXcgNZbJERs/aHYxlT3oJX9lN3RPdQmOFqSKdXS+G6
HNzhuQ3xeiIDajaSIhqW6O48JjMHaX+CliBgneirspx+6Xr9XQSHCnDomwSjRBOwuVP9kN/MWzSl
94Pea5RPezhgBo/aDYkxoa7Q05ogdCZlIz0Nm5Iz2Q6JW+NCwvVfHcXUsdyM0twRVFLOjBU255yo
jJ8xsj91828Y5x+iZyi3ICjcru/n1tFJxgnBocNPwrf4bmE6az3HQQFlSHpNi8kE3ENTw0nBMTu0
+KTxsGpj7d1vhLfqjYbCtSQrjzB/7iqfPdrxBJwOtFegG0w67HMw9zKxsq/dEOwjAjIxsiW37V1q
hdOdE+pwG2x9hESS40bluNbIgkeH/Nhpub5uvHsyLhgM9ellGI3t3OqgwmPz3A0wIo7qAjOSbTAq
32BQzGd+++gYt9177kCRWX/mkNx77PbZBHNXHIYRqRHbgX6EgI59jZl92+AbP0f0kWglZdaUOy1V
q/005fBuRfR65eEx69FWiv5HeQD6VQoEj7ryqQMUoO/NJ/dXOoAf1vMQsj1MSW9YYdD51K7utdid
9qNLdUGRphdNVKTn2xOn3FyVixIpytIY2PO510z8tpK/uqW+ukFnYnHU1mDt2VxDt1WZf6HdoL2S
9FP4XnbGpts88BelnFVxCvxi55uYCFzEhstMS7eFTqFzE1r3deund2XLuW3Vy4g3eTFVPvJASHCj
9u1V3Cl1qryVhXp26Y2Cto3+c5rKM3fYlCnYWogK+1xTSnQg1XpKr4bdjn0HpW0I5OfqJ8VkxVYh
fTR1PwziGug1Lu2EzwBO8qjsz9LBmat9g7WrDy3awr7qRDuJ09BCs82j/HbdazaLYGvUtAjrBv4r
hj5vIn9uz8n1gw36VqCkvbs95eQ1VUYgD1Xm8Ne21wqacNwWyB/R5JqspRSre5pPin8zTMuqZh0O
K+Mp7ZOU80B/bYmXWBqm6QaRtfUcx16K2X+NkljgcgPTLttCrZqQjUyh8EGki2Ys6109tk+DW80b
M7WS1dDkpxHJGNwx7JzV5PWGi4diY6/PyBEe4Wph4hjhWGNx6RNTATq8spq2Pw2V95BL3lA554ui
MppT53cVHd5rj5u+V5HJ0kFvkDp2bsIJkB+YsYvHL9UbpIi70PJpb7xYDsrCqv2oapJccHQxChUr
v3HPBYzYsppFGzC0rkKsgwMUK5k516IN9Zs20zJ0ho76wrus6cc1wd8oF8OTP0fHyGGvwrZsnZlV
HCgtA48x1J1B/wBDzvjLkkt4lOvdG1ZzqfsMGMaJXvIJ/lNwX4pIkG606W+kPzgNLeOU2Naw7GQR
rbWcZoTa8P5cG41m0b2M3RAuBDHIgTvpgdtOrM/W/CNGb9tY1GSnf67DCToX+Xc94q3V3Y7ZT6PE
SE7RXlnVc5Mhpug4ucz2CR/H3m9Q+ERhvAqThhSP3ly4vvi+Ok4YxEknaX3TCkLTPZgor3P4l9UQ
OTsfyc8dRsVn41ozHlUabHvJG+CKnzbHbImPqAR8XY+hR6hNmj/5Djy16dJRRBbInVNO58GCPbBF
+B7fo0BhVQlCNa96E+n+0BynPss3yDJ20xCeqQvB+gIWkRkjUh2X14ym6bWQ9m8zj0ch+jNTKrHF
8T4LOYKzU0MQ1K4z0XN2X6czeJSzk8aCcbYtQE6sbW13O2OkB70YH7VpNo49WiATHfC6TLZFw4jb
+davmVn9Qjrtq1Z2MzhXxs2A983EmVkjemq8eN/BpYG5fZqi6w4GZbFp7E1rrev8ZTuXgS9izpbk
kpPMEESs9WWzIVZph2aSW3mmm/j7q4/coU4sHC0ap7XfyO4/M5F9dU08c/abG1XzfxEJ5YX0ra+d
uf2ILEDINL3a6VMYNIuOJ7P0okAQUQbCAGNr8zYPzbBG+MQKe5d26TP//wf3q6kafxmBFwDTAvq3
vr7QFNsqO/od2/GhNd3fKu9eval9hIUIAzPVyMl3Kc7ySZSqQ7YDwriqd+BRNVqDHYEkm8oDb9EX
c82WX4d1dkNrT1DalxEqL6glOrErmyU77Pns1PIltTu7YXQIf7ibrGnjcgXJqNwULNyho71ZffJH
uJkEea7HTakja8P+Hje/0m1f6ZkCjZbluRZrI+TOyZpOurK/LcRA+rH8MjMPbfq46r0ESZ0uKnoZ
8J1W1/oZbUJgFxo/rvkLoemt4tk/jkjSltIgGgHpdVLraHr9+G60Z2ORJvGxKjVaK63i4OBWy2Rd
bLrJ1lfI5mymCxX00tkYaoxIG6tqKljqB5MXJmGNyz8Tdw2b0ghHJ+2OMcZrv+5Y4TdTlf7GZX0N
nep2ltT4u2nlFA4oDuMtm7BrB9qkXow59vcgG8HY0j3u2YmxGl35FFfNvdVTBEFMNb9GslQFWlcP
tBy/t310MrZCNXR5kEw6xVVWdiBT74L8m9C/sYKxGiExRsqdUE5t6k6rVqo6d7Nu7GUxrJXUomWd
MZRV7baUBnMrmHAiE/57o1x58XxMChagMK7lSq+6u8ijuD3SqV1AcWT4Wrvycw278vCWj82qGVpG
gC661wyGfiXLnwhCr04po/QjLVlqk/npdPVZ6N228PNp1RnMu3mXOeBBFmahnESWUN13kfVViX1k
sWrSE+hCh/35aBxKYWNzH/xfOlI+Ab9E7b3AoGxGauDwtOwtNqVxxBgxRuYZw8o5Vvo5UT1qD2NX
RXmxNoAHnMK5H03/KuVhHK1qihQntK5VY762Y/KEwpJxlBwquxswakjnJGfrMbTSB8GasvbcfpM1
88avjLuQOzlm0aAvIcioplylKWgkjZ1p0izMerSWyCh55EUMOxW6mLYANcfLnZTxZhqMtdt1TCWA
jT6dBYtKyw9ibH7CdPjJWriKdF4Y9UNe9z0XDZa/sHwzY+cnGe3ffijJ6zeXlp5XG8Lv4csmghVq
du1O/AUkC2FfyQbwTDtb5fwU2+5L6o5b3bR2dcyoqnXmgfgd7B4CjU7PDdFuvX5x+DOEtqr1ihsG
0RCDL9Z2zR1WV1+NJDYw+xKWoIct2wHqXhwXJC7vytc59JfNNItN3BnPPj2sde2/x/1VEZ/EB00h
pEBoRwtEMR7sgt7T0gTgLrxnnRS3PizPBB4NKK+Gx3oAi+kizLCl6xwxjlFoF1YPBUaGhT9PB9n7
y2S2aVHiEBiTg0VOCjSrt7a95sGyi8+mpatM012y9hGk6cOTL4CXLR9bge09qs5gYLOXLLkw0GQk
IMMVzxkFndhNiBezreZT6v1SQ6Va0xo6JubZMVw6Q8kNTMHc+yrcXm958AKvs8zshYgl3nSsPmFt
X2qrPdnN6AVwjWy7Ka1baLV1n/dOu5JoepSH8nHs9mYPGxxBpzTaN0kOVD2CrS5UQ4IkulTT5V+r
4Mvz3GBf6u6A4FkbE6PivjZveqN/KXQgMFKRro70jYaxu/UdhhIGRYVb5UoDkieVEDuhRxPgANNv
2H7UnrHuG3HoXZc8lIpmyIw1m0ALtwTQ7LujqkR3NMqkPwJAzNB6StsiH1GLVqvGXdGK6iEVWvbA
tvr6+e2JssX/SE4Rt00nJAsyjCMjaGy93fznyxyojcOKWsP6fHsKOQA8hC3e/32RVEUp67g3ruy5
rR7AYeoH5GKPlU54x+0pi3rXU+3r238OuB6VU2C65reNl/++EEA6Ln1larvbcYitx8tYU19/fdXb
B7wl2xhDJbQ1v9ntudZpuwCFnU2My3+fyxMvMAj1Od+OILtrQu2SAmjbmTqLcfjPB/Z2F09Idfc/
zwtmA6J0FITWf483aocUC3GAJzVP/z6dU612ilAY3V709nxeTlRPxfY9e5F1ZdbhfUqn51MdIpwq
K9Xd3R46fpldO+DmVTKm/ZPfRPnerMESZaR67hydd6EDIcix33SBdMej0ll8b986NX4bRIj1dreH
ae6nG4wNYvnPC0ehOtBVCGh2/bFNTupcZvxz6O1HeX71CusijrefpBIqG+fQiwAkOFz1dbFlO60F
t4cJztOj8s3notb4PXT9bNVG+3h7HYPvBMpo6sPthWyJqK+Wfri+fbVL7WBC04urJi8vtw92Xjfr
rOHSIiorjoPeKcm6UEUb3L6Morm88AOTbUMHM6v49ZgimWNUV5Ba/75O1k4j+wG5AaQw111nJWcg
9nhdqjG/h4K/Kgeq6kJEnbsso2R4yIjUXLakKjxOTe0EIe6bJ2avJoiUk790oG9cd7Z6jWfy7Nzc
dt/kaMtFrvXlh2iqX0plsUs28tUb0uJ7rCS2wdT6kTNC9twr/7qRiaKAU4HhKINBr1g4Zv0+HJlo
Fs0BtApJbkEKjXBS5AdUEzPuDBw9l5sYLuQXImJvdXP9kzfuxUXh/5Wo9N2TcfOpsydgemv9dxPu
dpGl+bROqohqFN+oL5TJk6uZuyxB18Ll23NRVmGpnDWGn6GuL7cvGJHhskiE1er28PaFJgEcSqNc
Y9zhpf45rorGlYPEbHl72F1foHRNbzWMHol6//cz6HoukU/Do9mqLuNgblx9rVkGKcTXY26v78MJ
bsbaHv75VW9fkG3Yb2QLp3U75Pb6o6aj8x9i+P6yRs+GI307Dxl1kVCgZ9qCim1f2ymVoFV85DLT
Vp02po+EGCRBY9jdR5FrJ9OuVARHfJm9MP6rC/sTgbf/qhzTowK5wzar3BxUxa/3miytvWsqb83m
deD6L0x4cWt4U+HwZpdEucT2CvcA/6A5my/SrZz30THLIIrU/OAbSbn2nYK4naId7lD3extam8Mz
tabt0qoz/QVFYUpgUnxf69mDnE3zZFUFQQuWo6Am4AL7LK5PnDgQRVGZnTK2ThuLrIVjlol809ek
pOQSgqvI1HTMbKvbWBJVgRSQ/70wiqPRT+aGZJvoaPims+FCcQ9ZhhGgZMHlKruTiE42Fdb+rWWn
8YVphJHOcJ3vKL8jV8L56diHL9oumh5uhyb2rIHK/PfQcWj/51ALm/ODTsf3ZuhsVt8+e0Q9lR7o
PtuokGxT0paBM27PAXhuhrpS8UpRF7qsGh3WL1SXwmxpVk7DeWUms7rcPlAv6wYWcRLr20Pjepwx
4MSNrMreVCxtFHenYNmk+kQ7M6nHf74vTgGVPTNs7iDBf2ba/AiqAulH63/fVT6xN/iU2A1625IW
FTSWCjMwvoSLRarwEtHOuLo9p0ovvDDdo9EncRNOiONuz7nKWqqJeKbbIxWHxYmIsu3t0e2F8Kf5
25T2POTMvMbtgy3skOJmrqF/n0PP2UDlOuau/7/j4D+WJtF259tTle9JIt2abdlQoT7mebfUTYW6
AgClW2up4H9HHWS8wo2IH1ObM7Assz273BYQAlyfBJvMgn8et3VDAB847j9H3h4SnA/UdP3w70vc
vlDaUXd2oNTJnPaIgVHt2QgnfXsD7qWW80twYv5/noxsR99qBhD/7RtvB94+3L6ADxU6+PrN81wh
H898ZxddN6B13FinAfznHBU1shZSAz9ADVtIHru8NyuCKuwZP07ZQzharvyVZulfkgjjjV+Dp9+e
L1z/kbgP/dG/jrt1jS1Gi3uOl+W+rEiFsifapsNJ1qvb833Mjkj11Sssjks40Ui9agp1WdhUzhqx
0vaty9m0uH3aTTSXynEgytzW9renmjTjq7fH/3x6e/bfrw8+xrW80P7+5/nbw/95zjY9Y1fU2Up5
YKj0Xk372Jz+80HX20vS87fOAr14Ebv2m5FiPtCrrPqAtPuxReV8aq586Qyj2wnHEhvPSOOVX1ik
fpAB/yJKA/oMh4c0PdbTyCCXqcmTVxovKTVmwUSVoa1aa9p7pGyFU2otUYWz/snxNNV18TtVhHr2
rfkW2a2OgrT02LEr7U69bk1jIFZUh7pf6MqKtmEh2Vp3WLs8s/isfOOdfnLtgcDsci9NYgYTd0aQ
MPbruqjy10GHRJu03FhrWLg+nDDgBYpV/zo0UXVn1E2+1jGI7co+Kl68adoBRspPQ1klrqcw3Bfx
kD6EIvq7/bjZ9PgP1mN5dstiOIURLMN4/Ybr74GCEk4rRRsonUhsiJP8SokkPd4+WHLsj7Xokdfa
HhEHGrv0GoHk0TITMS5ux+DlvH6KTBsPnNj/5+H/vcTt8KKqXosiL7f/vnRuIQsW2tCt+hprwDjO
O3Jb/NPtkcwwoLkDsfe3h2mDigV56k557cmFEOx2LQgI6jA9Ccpaa16nAV41laJ+d2d46+T/MXZe
vZFjabb9K4V6HvbQm8FUAze8lUI+pRdCylTSu3Pof/1dpLJKWdmNxrwEglYhBoM8/L691+5T+Vqk
2RMyj+4rEc3nhvHou2xtLFl5QIJ9MS4KF5vAQuFBfipHewH+lqxHIeMG5mS3z/CJ1/iUJ7hc4VQQ
5nStXERES2/nyc8FSapk5CCjs2wpd19Hj0pLjLgBkPrk2mHlbWSJxLfrbbkPjeYwT80v8yrWtN48
WU3uIrMLqJfVzk3Uq8o+d/F1ZbjUeUpvgSjomK9W0bR4XkcovrpMU2qiwrJYh9vqVx7plcPHJrqW
LoUeWNcfK/M9XWkkS1jCcm4wDLGTv/7Gx/adnwnOLP6GRFJw7Mu62yxrdNi3QZLlt/70yBGpAq3O
X/Nc2dSrhBIY0h2QcDhX9ItQXfdU6bE44WV54pnYulexVcEbsy+ldEDKxujJHU7E07zQgmq/QgdS
7tQSnWDdGuU2d9C7prURPER+4azLFjiCHvf4qLB3Ep7TYnXrM/t+TFHZeEWgvG/or/nvecuQ1BC1
dZ+xrzUC2eTUW0a4KuMUAxFKgTuqmeuefV0My7DuRuFTOHV0njAx2fFsDtTdMOt4MS91DDqdQ+34
J9rzAEajKL0qpS2uHBRrtNBF9FY52UHksfUojNLBUxGAAxmz6KlUKCBMKzh/35JeqqSo7oZv6EU+
trS5Yi3LQeoXektU3J0qve9SHEoAPKOb2PfhRml1QYskdbbdYOvHmHsEcpisoaMdFyeub/V2yFTn
yuT4rJ0kMW6KlPi7SFWc+35CFsHjXVSV6W5l44/DIpsyGBpn0M60OlMKl1C3plk5Cv5zOb18rFcL
syDbQvmxxbykHgYSkjvTJ4IQczs97jWKxObWNprwrrRhVkSA3tbz5PzCCqZjN7eM7CcXEOChzxXm
eaygmZQDqYB0e99rTJJp2+Bo56k4d2GXrZMsrR/1KP46f9Wa8T2yuvBbzLlKMX0g6GLaxgVVdDSn
bVKHmoKITfk4GlP7oPPfzfxjm9xLtYXuZj+2qWx0KUmaH7FUeUetHrwjLU/6W51OQ6KK82CTcG8Q
pGGzKJ8X/fqWQbCxUppok/ZV1hBSYOLjI1V3IfnvoTyToz4EQBgWlurymk8zPl/qNCIAGNXr/YiR
dt30JK7LqDdORa4n68iKlSdM8tcdZ+E3K2ovpuyMJ3wLOW1x+S+r+llzPQ9dzbC/lF70Y9Vf9mqO
KhnrRZVQRnzVRW48qL4o74P2p4mofdVaW/9Yonk/Lfl1m9Iru60UPiKUsWpJFpdqzz0Wxz8NUdVc
z28TDSBANL2UXgxh0r1W4XYdRTI9r81vcxi0Cpmqf587T0OGF4fRoGTtDcoht4IjlhFzm9IqPtCV
Vw7zfIzvFE/nmVrWu3CRp7Vp+nn5Yl6rsbXG2s0ryHnu/HZ+qVyLXpnTxIsScsaP9eclgxa8NJ4I
jwPX+UvAT2OX9hTmtKzKL36u5Zf5HaPQx5pm6uFzfu8H2s41aNzPm/59XdSmP9atYfcuYBw0YIfd
4Dy/WIA+OY8yc+1UGeySusH7Pb/9XEcOtDt+XWdebKsWsJaWYJkImWFwrwB/P+Z5rVKfnt7qCoqv
+d38IgPuXciTwsXnvFZ3h+r8OZ3YY7KJMzhm88ZYHCE1/bIfypU0aaS0uVy59Mh+2gcDJ2eZD72K
vqbEqwWur/WiCyCD/BKoYX6p0sHBI+4bK2/Qs58X7OoWgN/n3NIwnBWdVmM1bzi/gFbOL3InpjXn
GbJDH2Yz5Nji08hImnkaaTeeCUOoFvMkVqZiKw1IS/OkbmIZVfBqnubJyI5W3CD1+9LT9UuSmffz
7C6C3VqbZMjFQz48SY1WL48Qzn5eqljqNUma4w1B2eadzMePXXup2Ry7uCnhKbERHY9hDVeI59Hp
Y2kpNMHCUoyrjlylJ90nmeRfP605fVqGYeGGTlL/9Plp510mfNpMAmiucOlvZxJ6xu1iUxcBuugJ
lv5BR5946p+TlQxxonlIaOal84KxT7myz9Opmj+nWprv5qkhq45cKrH4pNraixnrYguMogtst34l
qWeve+kMSJnCbOkDKrgqGAoRneRbtB8E+Kx57Y8NHSNEO125U65HdLEUGV3QmwU8WnQ3CfkXJwDy
x0bp3SdV588PXo/ryPMuVZs8yGl27uGzEQnt9LpJ3Ke+NuIlhfjoNC+t7ZhMjCF5DDTU07VJxE7f
Ke6TwDS2yUXcb+atdL2jHNnE8ZWnpN7jGJ/mP+kqrXqC9EoHcPpTfhzTyBW5sp0nh2R4HsmdhWEl
y3sZ+Ov5T3o1vTFtJPm6aVP90cQ1lkTuuU4NOh6qirmYIKszSdnOuassei+xZvvoQs27YUhNcEN/
Le4VNAyfm4zjOHARBbFvcWs1LFwnYXsXhE17R9ASpcMUcagfMAnyhgCZbnj9XENr/IcuNtLzvD6p
J3JrtBgt50kx7XDq4k77mrfpRGYtYYp4W8+wtnUziOs+x2/PAACpvVD4tapAMhvDDr6FN03YFt/I
cMrQCQZT1oCJ23asXYz+Xfxg2fLNM5T8W+LryF/s6ouhW9W6hkx4ohppn8tRq8hA8pyXWKlW86qV
S59P71T3dkzJhhvUiDuJJbrbsfTaxfz3bEyKaWtXr36JVFGpegZjSmIdJabKdRHZ7hPCgfO8ah3r
z62r4kHUbY0PRUVn/h8Kv6uWDs9Rf/4PCc9QH/9DkTGmmv8HgWvoIcqrN+S77cavEnOTqsm4QxyQ
rXTAHg/zZCuSfKWHqv5g1vLH0tELjJ8m1USvdjSNsg1uZ/okhhI/quSkr9RBFVeI4bt9pSVyBzYZ
jqgSpSsHbt6XYWifkECb3115lKkyvtcVlwkg5DGGcrYePV9cSeqZRQNwoTPy1y6rwi28rAz8XdqV
JypzREZN736ZbIA8EzNs1kueA1i7qroBdwQx0H6d2VepZqz9XolOtI3cZUrddT3Pr1wdLRBG5/xk
WMW6qDsiI4KGLQwvIvjF692PHXR7wzFJ1dKmeD3HUU+miRZ0mqriABVPIYaPha0ItbUQLUSCacG8
yrzUa/XiSAMBin5MgwoS2CYVgXU2qW+e7ellngzTzj6OhEvOU/P8eQ0to39E08eBTJ3HWN+nbbuC
jKPQyjYhqTfLGcCO0/WhBPR/FwUIJqWGzmIGoTujfLA9N7mjnR5+zC9TZ9lounyBtoHbvP0GbZx7
GPKXm6A0/V0AOmjrhml+l3Q0OWpFbb8ZnboEAN28qlCbVmActSvQqSSgNWm06StFPgpVewhE0oHU
IShryL0nKyZDJdac5NSUVUcGiDFA7R+CC88YmLHz4AZbeXcy9Nq+saYXU0e3aBU3QxzZE1GsOSPB
POL/Q2spzETs9ZFhxef6jZTRRq15ZJvnzZu1ISr8IWqy7Tw5L1Aj8Q623jp8ruagpHJkkV1j3rRv
0sqX126rLD9XgCzD0Cwevn7uRhpOta1HTH3zRvOCpon6VZKGPpYLdjTP0+q8J+w6yvbzZFv49iaP
StQQKtk4XmA9uTzSHTsPEcA8KYchXEOqUXfzpJMUDzXtrgtmKv8Oh/pG1o31VA4BBjbvVutj80zr
AgR/oH5HhqVuY1HySDPPm1+iKJcnPFfYlllXHQtj44+i3Ndt/owWGOu55+srTXXj227IrYupvzXU
FjDOEFexB2OG5XVaWIgiuVXNSF2pdIfW87yPBX75bAy6dpynQClaFy9/m1ef50SWpu4ZtP68nzgt
VFQRtbIWTttiJK3lc4CH6mMfPFwg167GZ8wv7lJ4dKZjWv/adAGK4L3efU75/sfUfK3qoVx8Lmv/
NvXXdvNF7q815+3oOXV3ekeveroA/rXmx9+blk3AnX+zndcHqB+Dbh90Q3LG2ZicrcS/bbKh3YFj
Sc6f8+d3H/OqnoZZh7KB1T9n54Ir/WKelmP7NQ0Q5pPPcPYzqzjP7+YXWQ0wVfS0IUDszwW+pkb9
T9OmE+0KNcgOcUcO5cduPvfQSmVYa/HE7pv2P7/M+2JQ0C5+/+2///m/X/v/Cd6LS5EOQZH/hlvx
UsDTkn/8bmu//1Z+zN5/++N3B3WjZ3umqxuqionU0myWf329jfKAtbX/ytU69OO+9L6qsW7ZL73f
41eYHr3alahq9cFC1/0wYEDj/fywRl3M6691O8EpjvTi2Z+GzOE0jM6mATU2s3uP0t8hmcfaud62
3GCQ186rzC9uVrnLXKD3rRZK1HkMVAgJSDdBnJhXYrSMj5ds1K5MLq0HesMca2hJ5hWq/HKraEGz
+FxvXkDPjQDNIgKZXEYURa18V+Vud7byrD/P74y/3k1rQE7JGcahOw15NDn7uravo6a4KSOktL45
/DTl5ereCr1h85+PvOX9euQd07Bt0/Usw3V0w3X/fuQja0DHF0TON0GM69nWs+Kqa9T0inSL6T3u
bUl/Y5pTra2BZDJkGz3okOnlx+xYeGADK+mfFZqbq8xULYA3vbzxIkeAUGBe79sWclK1DXH1/Tld
NuJrlYqG9JnwsUKufx3RDX9U9cc0qZsHA9PUbYKWe57rNnV81nwshvNkqtFU6Q0FeP60jYX3YB2k
UmDeb6xHtBbpcnTy9DgvzYvkp/335U/7Vwx13zUCo6WvkXrq+zWwDtmeqT7/5wPtGf9yoG1N5Tx3
TFfD8mWafz/QjZu7DFiD/J2KSAcvhuM3H+Eg8zioFigLjH3Q8uZj/Lm4K8Ciyjw/fKwXyganMBzR
Q2iO4kRZBz9swgmX2UNDaOY0s3Un/fD81vfN6a2j/1irtOz3tmLcVQWlt4dZZaxbtx5f63oxSOrh
IwExGzXTm32Tme695WuXeXnGUw4Vc73EyenbVwK88VK27vjqy+S+p8Z8zzXglx2myA9uVc9AaLjs
U7ilo9VfWscJT01XnucpIIHD5cf89kLOMwS+tsz9RWtAfkTmYqx883MVNq3N/GNTXTHFamR8siti
VB4h6BAQ9lF/q/rV/dBrGgFvLbUkt57+l0D54jjrobHUZxX6/w6xkP0xaQ/RVY6H9c5wCQmKCisj
MJWt/91ep82FAQthPjX++2+XPzlfDr8W5SCiIKx/mfzn9r24es3e5f9OW/211t+3+efVa0t6139c
ZXX3/+5/+16I3853m/tf1/zbvvkEPz7h6rV+/dvEOq+jerhp3sVw+y6btP7zUj6t+X9d+Nv7vJf7
oXz/4/dXGFqUWglojb7Wv/9YNF36KSHb/BL+ullMf+HH4ul4/PH7YySAMEav/2aj91dZ//G74lj/
0E2b/egWVjBaYvrvv3Xv8yLX+IfNvWX61VmWa3kGV7ccClrIH/b+gY7Q1LjhcP3TNZULo8SwMy2y
/8HeDFd1bMfVdd22f//zAPy4l318e//+3qbPf+Wnuxufir9PhhP75GOoqvvLT99t7QKFdaDtUG7c
2Ggo4Kzk8do5WXUkuZ6CaoJRsXWqCqK7c6wnCEpLhFuGxXsqU9eHIe4akoEHY687V2Bmke73uCO4
Dx2KUiS7NtHXnuq05B4CqhLRegB8MWrc8KwGJ69Hv8fgJ9iQb5faLeHy/a0TwXBr3EOlyjtutEQn
tguJTB2V/jnV7Ibcl6vk+ziKp9LvsdyWKmxeDW5u0L908hI9CksCd+tIGmyVhaOXL7EM3vqIWyVP
kcugtG8jnf6PpJcPcmfdKvvheyTFijq4j6524tM6DKl3justYRA6h04lMQAnCeSf3L4uckc/SFQW
O8SYq8TyQRRS0WV4x3M2kQOoSR0EwUE5DhTMxhX8v+9OBnAmY+NKQNngSHerAbNS3KdcUpL4Vqik
QHwzLO9+ekqOI+8BvyuMhCnKPJWEmvP13UZ+KzYkUmENnV4yOodKjJvf6imoZ2WwpufIPatWkP+F
IwBDlDcqdqxwAmH6JjSrg2064UqI3PwSK12wIc2QZwCfHNOIz68bBngGTnsk0NUXRIqNORXfHfm9
9xzyjSP7mFb821nTKHCNO4pRZnTRG4Salk/XurUUBkdkiW1yL9gZQxBdZ2r9rezg14d9PAI/8b3H
wRw0npRRxA4kKqOCprCQafjF/XidjAHgOMZIOze+MaaAGSD2m8oNzet2ED5cvFQuIQnUm8S7zHTk
RoGTMxqjuSrzh3LgSHlBL9HwaHwUMzi2aBA1HMDIL3p61qJX2K5Nt4W3MkOEwZz8L43fwAvlae+Q
Sf3RivIQFk8lD1EvvH1v7yKsT0s3VYNVhukcgvi7RVBbF2rbLii+ja7yBsat2HR6QhqoP7gLYa7j
tCxoJy55IDG2tApPQuvEQddyOjahe3B1sjFGaa0y/q1Fmye3haYZmyQAlKLAD0JY6y7Vziz2/YDb
QJhyQR9ZWxZ2dleO8ZTwM7yR6tWtY3p5B68hesxuk60z/dSs3uxWPKDjjvsLcysykJSjgolFz4m0
UYJBJ5BIK4huTupDPb2YcDIoEFk7rE/5oQefJ7xnUyXDQjCUpYlsZvXXxHW39O0qwFXgwKXpOhMT
X8LAURHFWOn3LIqbj1M2klCXiiLiQBffUid7ElOyAoqtgCS2NbIqYm4Kh1GOby1sxZGH+cVX0n00
jN2WlA2y4UOnOkBZHo1w2Wd+sXIU21rGBP7ht3D7HSD7Ff4eSMdZdY4zMcV17mJI/ktq+HIdt/aI
6gpcq49OiTQcSEZFFMhjgUZBNDYYr9i+cu3Y3tSJdVVVlrK1PcpXZXxxKoHvywrlsoOKUSOdOtDE
7w4Q9ddkG477GvVTHUwxmjZ9HSKzliV5A4u2pFg/dJm6Tjs06ZIYcKdRxNKWFFtaUzSHuHWNjWhV
mFrw0DHpoJxvwt3H54wsih4h47CiGZe5ChnPKHBAV72yDrvw1WWctZGspDEeOYgsGXZdVC3Hbypl
noM+vfgjENfuNunqetk1qrHQkF9WI0kljntVBg6H1s6XSRFn+55Ictk7A7gTeMiVoqUrcB7Q3Zry
4HUi2DoKRh1lKmFhYGsG7RJQZ0eDHNlY7+UbDtpoA56dAL5GJz8CEZ6FVWKlOHxLwCydA5YALCN6
PNxiLD/ZzYjeDsPltt4XgS14VneNK3qDKI2d8ajFa5uTd+P2wjmMZXAvwj7fph6uY7/rCLNN3FXc
DSAE0GfZoeTLsJJv+kDknE1UKEq+oTjWMiVTyVYpJyWT86Y89MI8ywBt/BDkHfT/5C4H2wjjP6Gm
LcRVr4FEFAAK6SWKx4FIumvSvp/nKQgw8cYxIgrB9VOX69pZ16R5NVqRWFapQtgjAd87bAvBMvcD
jrpvA3jzVGWlJ5p50ir9vW7DA0opcUNqbGea0XIeuOphcRWKpFxkmQGqtROSgoFnPHFoFy7MAFIi
y/4E9mnZ60lN4TQyaLzqPNnh98IiZfDEbAN8wLDTYc0JPG/lDjpICQhp+H1qzjp6XCtCtzp8l0CM
JOSVJUnPDshcW248ibIC41BwCcI3EiWsY1FNWBpRauuwby5iHF0u+VXEaYf2H1F5ei56XLLw+5dm
n3S7RHP3lkV2tg4bbKJQnYTpuVtYq8Uq75MnWZuU631cQgpO6VNRx5SKR5msXPAMpAYo5hrFIFbQ
ANyiLuNHe0ARFxtggTvLb8CCp9Uqw8QMWS18siEqnoKGYk4Z+fU6KTt71w88SNcFzrK+9eo7a1iZ
k1oLmeV1iHVsjwHfBpKjt+R0j9rS12DUZ+m33OAuUnt8pwT5HrvIbPZa5t1HnabukFtqXCea4ji6
2tSPJHNXy4P0rLKv1byAQ5ivnbLZclHqJmbMJYxQB4wU63OD3lEhg9tGmQLI4nq4sr08P5f4SDE3
xrdpo0Ybmpj3AUQERTEe/TrxX6SFvSdqk/IsNGSlMcpEg/gAx2wPbj82K3CC9cF1ovpVDNtURccU
jjJbG2AwtmQF8ciTpc22HzDsqyI+1q0JI7Et7f62M+TecZQLhRTvxuxc0G9tJY7y6BkBxpHJ7NA7
BuabgW91JL10r2veDtTIfeE2Gd6jpOG0Sl+Vxrs1FDu7TgBtNVYL+9B1cEOUJ5A9BiZhXz80SLyd
uqVkILBtFIF5PQJe28DUaXoj2LtmG2DRYaXRZlxW+t0zCSXBhQIj1WQijAmumYISVjnI9Du+osMY
2idGpzUokBIjuaZ8aaMMV66XZw+kLJ3TON4GCVIWv0uAH/dyhPpAaZg4qFDvICr5IdqvTCuOujTv
LBVUW5QJhXy7ITwrNpdW92XIg+DCIEJdJnj6dhMHPo4xD5dJUOCIcZqHdqIjNSIuDpqMmofGTSyu
mXBzxnHS/vFrG9yiesi0LyOW613Q8fUURECFwsHKYGFScydkpe6Y4K7hPsA0Gu/qKNJOsFOTba0W
+lOkb12jsUkdAM2hoYk8lXV0VDydm29TZyc6XWc/RzxUSr1ctrCfNngEue9DZYTHGZbb0oyMU9eG
1s7vvZPaE6JrTLXAivNr6XnWsA7t4JUevHsdEZ6O+JzISYKwaEkYHU76Iir2MGrcm74V114MB5d4
kvsx1Pt15RjNOXEQI9I7Fkp6LOMh3uhl7DzA/Xjh0rcwyqh+iPp6MwW3TpI/5cIoDOtIH9DTDaP0
RH/8axwXFKUVPFdj3FhfcKIkwQu0gBajFDGA8F5QywuzXmncIa+Hxrj1BlymXPDB/hQSHS4JpRsr
Kust42bCKyV0lmEMzEMwsWQVsxY7DcH6akwgKejIX+4KDCWrBM32DTS1p1ri/VcDp3xQdRxKWWuG
36wWwDyu3wcxOjb956XSO+Ihh5WFG77nql6N5bOMy3yRa0pwhBusL3PH1qFxFG9OJtpDgAabhLDc
2uSyegDg4hKK+xZ34toqUITBG7iCRmiv/KHEeBxBEWrIyuPuARGtr3nQie3mMcwSde+TGrCyrLLY
JaO6tbnacZmCGuWrEidc8y4zW10OHZKeKuR2jgsK5LDN2cFxVZSQFmrGINlHc4ep4WQGeFoYerSb
VrGNvZUR+glfeaXHIUgKb6TbmBH56DWO+yXM/GOU2tYN3S0YOK6AeyvdRexl6TZxqv6q8MhDsw2k
CpXtgniFsQXCVL82wlauI68DxkQwN9HQ2hcIFAv85bdBT1lybPN8R/cOCiq60L2mcdxjVHwlFAyy
YnIQH7kMKMGAE1dLOBkpuRVbK62/90YR3iUJtndIKE+5aLtVZjA4hHYOLIy69TgaZ5ewgk1WmZzG
lrcAd+ZfWkKTmtCy+OUo3/PSiPe2sm/KAoxJ463zLBE73O4jvdMa0VhNBhIFcJPQo3JX+lI568pw
irl9Si72uPjACccuuCYYSCndG7JoJUc0Um3lzOjrGqsjT0Z6Yi4EqGRuEtUBz0W0zy3rLexGuh0x
1DnVI/WhCUiaiVoIuUqTFec+tZHJ4lfxymTH8Ndd920JxNYOTmVVuqtaJ+S81EHpisDbyZE9O5Xx
3UIIs610Vaw8M4+vudww3ig1eUv3HDELGIxlhuJzzVUSx4kf+4fccMqVE2Qt6DD6k7YfXPWZ21z5
z5QgoN2g+91lFDEWc3xYngECqQdEjlKpd32fO4ugjZAE2rivTVIuTnp6Hi2UnNyZ4I41AGL80Pky
GOE2E076kPvqtWICPMnCDL511fD9AP4cY5gOfGsxjIZVbfXtquiQNtNuSBaOUPVDXhVHJWj5qXfc
8rssOdE2CY9NMnKQfWehxLT0FFwCxZQcmGNoNsr6fWzM6kg+GZ8+t18FWshJaV6tHMrWB2XscaG5
nbfX8FISrpIvhLQbtJVg9ENMyaAsAkZ90Iu0At+CEgcdzj6SFTOkhXESG7vBt4yVW7b9DoEY7L8h
u0SAP9YlvMWNZrv1oQSsgf6sOKLXhuxDZIZvafgNq6Q7OT42LfBqnTN6N14aN+e2SO6V7Naa5Hg2
uZVIeLWLqgTjgV7GrSIKkMpeIO0F0K4zMPdTFjPQC02CE0Lbuw4tiLA5PN+sirZDbZpHxfmmFvVw
1JFTLpyYIO4srQ5qcdc10jgkLYt8PVg3dhrsMxjOe1fveOzW0XQEir0ZpOHfmzgvQ8cr1v1YvmAK
4QzSLsRKhs8tIRUiqTZ9qF/J1oesU4j8ClZIvDRUkW08C+QMpGMFbqWGo6fP+l0NpWeZBs1NTxDp
kidKdUdcCmZ0wH+h7YhlKeDM5nBp2sKtj7i0VlqhMUB05f3gDfBUasz+durJFWV5fa1DGVznSVZu
agOMOjb4uLbiF27V+jojHeBgNx35HwEQNImDjKfAvWbaD1CNsMoOBY5bPc+gsCr6wX5Axdb3BSOX
KgUb4BnFIpGOvfSS8NGGE3EKUn5POsd7wy1gUb7BJ8fAN1J8Hdv2m9a3hCk1dPMSa2egF1kPkfle
qd67leJ1hB/2FUyo2JMWsIHkYp95GMZkbaMUBkqpPxrmPtQ870H38tekA582eiODV60EOYOGdrSr
cw0nkCdt/M2NRoorluYSQqDEq6J/MRFw7Em4ZigY3uTjDhI9I0RdTb+E9VWlo2DyaXcDL0ILPlRm
dpsZLgyFYNgrTnxq2+aRVI4UOafH7SAsQHco9VFROjiJgiYDEhH3pgAGjiB7j3C+/srLaiyTZYKk
+y5EZe+k7UbpcCKgfuWMbzvwsiSv9wyXrqNIkgPVDtGG5E+weHKLF6g6DR1lQ98Wzzby8AU2j2A9
IaADiNO3uRLd9S1DTxCj/rb5MsBm5/G92XRCK1fMi9cU2uRSQcOsKhvoBR3kOIv6YF1ydauB1pL0
jtejrcnh1QDPZ+MA1LdzV3xNGXA1Cn6t9koSZ7G+6E7/1HbQsZy+4FbY4FdpRnXJV44conPNC5d+
65JmyE61lBul3ZQ3vixcoN0wE3XFZURmYUwTZfSsh+2eB6r0JRsCBLTQW5uoCs+ZZ0SM1CW81b4K
lmMVGhxbKjGyb/CgoDHFYKf4+ND8b+QQ0QsSdrY0xUAlVcnifRvXNzn0oYtUyCwjty9b9QZlD9WT
zW6M+aftCGtbbw2SYQ0Rh4JTrirEggYPWpPyPQt46teCaqWZsoX87oU03ptui/ah5u5vgFzzIuuM
s61cOwPxgzXGwHTEIF4FWLYgnw3c0BuLq7Kbw0mcWm0QWU8RsQHHmKwtaTTZvUX6iqHa0aZpzLuo
c4tFVetHETXoXq37ogJQiJMj4fhX4S2ioPA2tPOXisiGGyvjBOWpzw7KTdr19ZKMHe6NUrv2lJWD
BD9OCM6pQMwHeKjaITjr0kdnj9W4po8FQRMQkJLwI7U9qKUCr0GhcIYVZfSmtJNqrnrSGvOqaobX
PtJfRNBshW+BbxP5tejINihHrlhejemwNR6mZDi4XM21pZfPvW/usK5vUzgaI/dBxjmECOV4FCxk
2ZQy3uDgce98EJZ3Kd3w3tY7Y7Hwp+pzYMvvJtrERVGEa5d02gX2W3WRD/o11jsA2da26ZojZWuB
64vwDFrLK37HD3TMQTZXD2FqBqsiUh4AWBIRXjUhpVtygccw5CfXoFAA9dZaZ6ilRAXgM6YGQHAh
Uk2UwnH21OkMrIOyeLKojSiMN6wu22JaPpEv4KKdYCsc6c96dAlDRgpl+oVz8sXMgNO0uRFsSls+
16EJVVXzHz0//pr0ibnFSHkkqbqDgezQiuwXuknOg4RcPOqDudBj7dYaKJxSowCl03fIRwiHmk5e
M6S8otw6Gv59qzOcI8W3x2CAvIhyqaRCYDYrkelboqzxpyDqMgu511OyOylo85CJAXxlciBXmgJi
QyrVsqBmWQi+PjWPnxvqg+Qn2D5DTGOJuBdcRjZ+TxWS2gOclz33Sa1fu+XJdtcaRGfwDWWzc+Qk
AkqqN1p6b+QyUTamfJCUXGpRzu9EplhHTVtLLbBXTi29JWQhHi2rdzvyX0ab3AvRoxkq0qsmdp11
0MOJ6NaQwg6OV+00IsR0SLZLc0QnFOhg84ZcXWaacykg8HGqAVJr627ndha2ikK++MQyORoIK5Rn
2Lg8iZS55xEw2ZneoeraZI0dgVoZZSMvLnSQkkdRll8Dh4HcSGSGIOMGAObR68Y3FTk7KMna26hx
c7S66C0wO7mHUrKkfneJ1UHbo+0EPgdryWy4RrmOcbJZBCYSkDYRYEucnO+ABLrrEQhJpgVfO91s
vzBSibnE5GcrwuTgd48OY+6lqQQhBW9GdoXBoRUlXr6ubKqXxFdx4ytOcl0PlBwqZXQ3Lv/bwoOC
VltUvFEXcma3AIggfu37kbhJKwZ50AUkqqumfgUfNMGaKbDkNo8EwQCZ2TtVk72oyPRWuNSUWG8O
zcgZl07VBcswFp0SRyu1zgYuVBDLx1xA4QY0v7Da5iH0+h42i7x4NHoXkZ6eakNxD3pKTFXRMjLD
C4yzzzSqe4shba8p3DlynmbxyVzMljCcREJuBJxPI96snngkE8+xXfLc2rfKzsd/u0IvC+7MJ5IN
GwGpDG3f7JQEShWi2LNL8p6XlzeM7rRlc1EmZoWudNVWc6jCSHVClXguXKywIlmYB8++za+w/d/a
iGg3/5+681puXMuy7RehY8MDryToQFGUlzJfENLJTHgPbJiv7wGoqpQnq2533Ij7cl8YNCJFA2yz
1pxjolXcQt/UvKI17i2MwmWZP4m5YbftkkUXZkThRYMDGE+hwl6XChaCW7Vl4NWgmfV9eZ2H7GEW
XbVLBnDgyW3e5AShabrhRRZ4IfKjrmENc6mV8/dAEx+9RuZBAwlqyz7mg+FG7YLyoIgM5kP7EQ5q
tpfRJZb9MqnLaW8jv9+2LZljGfFBRHPrDS7jyD60HH94XbObQmTFqWB94GD5wk31GuGV9TIEyrKf
k5M+EB7cAdMHoCw3WhP8CuL515Qaxr0paOe4yXif9uwk45RJYalaGRaUHRscK2cPiUKYhZ/s+jtq
nRw7dPgWmSFVd2Ltsdyqk1PvWg0ADJLDcx4rd0Xanjo4h34m1M4zFnlWUOu3rlZ9cEQg1tlIYFsE
As/5AmNOL4XLioLGUgiyo3seJNTzqZ+7Gz2rTgMUpoGgMUBcNQm4ZYPSo3sgRhVueE1TLu8IUjJ1
VuhW9l5kKZnAvXiZSizM41yrXh/DAZDNZN3YVefNnf1MGhzSzaAEBUCI3bGJIYKK5MBcRx6H4n64
ZT68ZeJ7GUkJLzFqj1MNeb2eFEB8s8RqO7bBsT711sA2Z9hrqf2q1/mTTc15F7go1QdiN8aZFmcQ
H+Zc+z6Ugbmt5uhZlUQEJqqSHhvbboG5a+F3tXF2xF7lVzsPj7QlEf22jjc10bGI3yTLyktCONak
UIOdrQxhLEWzgDLCnItTpbLCcytsSgGem1qnS0iGDv9Be1AYI9kfwn8LAuajCjVJYPlTVKv0dMdm
X43UEgz+U9VP1hYC78/CNPp9af0YKnweeWUA30ihGqkjS/86v/Y13xghUnqo0b8jRSanl3Ts4b1s
zbHHwTKPvI1KoXvTP3SagM+doI6VNj1ce/iRW1HjK7mY7i2MfLJl3ELttjcaoPymtVDLlAFtsGpv
neksIq2/x1tKqQowW8LfNekJVPh8NArnREmdyK9BO4T03rZDmE8ns632VSJzXx36V7dJnI2hvbQt
yIZutJ/kXD5rXf9oJfYuBogUptYxzMmgDqVI7ypJKkvCstA3hfsYVlKcHYO6XGTJW3OBS+qWcqX3
ZVWXvOnKG9kxyQo7PtkRAO9JYyuNHqF4KxQGJigHRto6d2Ne37HUrr0h0k+A39VbJRXpIa6Yq/L4
BeO+dpNTNWnMQNxxDrMArpm3mGi2gEpYXZSEWVrjsqGfAHo2BH3Ac/UG7LWeWd06qASHmV03E+sE
wAU44L3UBetCo37rieQAxw029Tt80PhQiHzaij57JO+F7y0WaBHGaqdI6cAhZyYvKVGoFm3seZcO
aAXqyWX3M+e4MKFdB+jF7hs13gPZCj1Xkitj5PLgKPw87dEK3KfUGPvLktGWN73YD0FA3SGrfBDQ
Sw4Zc0ICjau1afvD2sgq2iN1ZDyHbrxlUmPMSPVzYrP0EtPNTCQoBrSSbqo9Yo0BzEDeuH2IzGXT
4aaA5fY5w/p91y1jO+lxB8JdLrOrNZ46LbAGugC0D1jDc2BG3UdSqapnR8W+HAexgHUwj6vtcDu4
H7IiPSKZpyfguyyK9YE8MDaVRqr9zCaWselMezJSrBcz+dUn+s8BoVVlW1i7MuLYnLCA9FhR1HNi
sK8zcsoajMK9HdonYmJIYaBC69Yv1Ndyv9O7F7tSJUwy8wrtJ6TXkutXNwcPNwQ/Unsh8xemcqoV
GybYAC2Y+LddbT6oKuNoCzzNmZ2HMWiIl4JkfkMgwUmzBoOdsaT22ZR/zX3C1mFOw6O0HXVbkO9V
DTq/BstdEHHRLu7Hd6lanior0mTs99Huqbdn7yT7kCBTu9CsZ/C1pRg90kLwPMQzyM6esD1dJ9Wl
VJJbmROfqLUz3YarI4J7vsE91us78AH1QabdUQJQaIYZMl2oFqBJndTLpo5Q6aVzZULOkW6FjDPV
aIcNJ3XWb6Fu2gfYsD+V9LWumJxtgJuNpd/O6Rjv+rn00HzQc9Hvqf2+ESTYBjaby1bfOSPJcC75
Nkdp3qG0i97GuRl2liSbrMsaGtXs6g9OIQhBNPG/xNVtAgtWKUlXE9NADGAC8lbvlUNEhIUoHtz7
GWTXMw0vIkmc6mJ15q1JCxHDuoToy4bWDIKHNLcdip3lbmntod+uKfqk9YHD52LVzZVuLbkkXfSg
xrjaULxvVH0EqW3afgdomSVsAuLCzU593L4GjrOjzzFgyecHmlmT0Gl1D6QuzZuooD8fzVi2gxkw
KrYHNH4bwitDNv6jtUlyRtcya3cQC50dNSAYCZZDdawZjsows+jW6qssozdafnhT4+9l6pKjXtjX
LABnpWo3itAf+jplkWlkFzNExqBq1IKQzj254195HsbYczV0GUEG15odoCUkGnoCtQgj4nwrmI4U
VLmdXr2l0WSeF20Ta9eMZVE7yF0pIbUqU7PvOSIOjQC+pdd95UX2oB5GB12nFVng5u1BQvq0NuR/
kv2iUGJgt5feBNH01jrdBcV5dsZi6o/hEsrRWX4Yq8dEZdtljCMSlKw8qxbRf33cDBtVNW77HO+M
Rf9pOyaAxqOi/d5HbJ4iN980Gc2VwDqNAbokQMz7xumZNUcXikLxvjwaDxApG/taK+6ZjdeO0h6h
ui942bwlcquyqEiQGGgYiHOi4X7sWvSrUJgj5ans5HCTVdqTOLYp6WdRc1F1WhVt6hanPlm809aD
G+fjU5Chk49SOJjYNfZ1He1DJ5egsAlYI9Kc+oAMqcx2qkJkGm/QnqrL3NMIWJbAmr328mKPrTkc
Tgvmex6+12yut/oEMBNnXNabzr4b5eO4aJZD1yCFRWSw44QFlrOFb6Smibur8Jls2zQk/S1vl58N
46pK4uKOosp8l4b9xR4oigZxFHsIJk1kHztq4rVXBsUliNqIfhEK5phlV445hIzsbSERSA1peRU2
yXEj2/shzAhFD8Zzym+yNZ1h74RUsPVieB8m2s6QtviKnLE8SQdAOBjEVHd2uk54rqHU2lZXi2Ob
pZxnzVFxUtsDJ1Ptwm9BOr72QUaWPOgy1kSdS1abn0WwXixyngvnEmGjY3cVBYflrCWco0MSNIoC
nl9w7QgmEy0/gxkTLbBsGqaaYjaRVaWEkTAJaZ2aXQot9tYiLrMR4P2c5n1UU8xHwZjt4Ko0Z02E
1z6hsgvC8qcxzcneEOOPiFRnyVZNT7CqZSF7ZL2S/b2lHCtEUnBnyLVJ1OyY0ISRZdOTelOAOAXo
nir6sLMtgepoIgZV2hgrzEPMisuLMPXy15UESqzG29nsrogZ45MWxCy+HZJ3mmuhUxfjzH/U9KV0
ExVHvcNXqDuHNqOpIMeI80SrDPidWbJLQBaj41NSVDzzYxK09cGqn/sZ8PgSRc3Mm1DobS+inZ7d
3HxONMqFAFAOCAo8aVM0yiQJgq397pZadJQf3WS9TXQfcG0h3xli9SHLAfKbE3URN7Y+IicD+xHX
kOrL+hdiolFZmrcFRMXMZMlesxuB1/EMgmfMkgtwKch29OrCVhx7dz5l2OwL2sustIqZMJpknHYK
k4RPmhk+zG4ERRwCMC7IHgT7sQn0rHhLUzieRfKjMCEPkL5w1i26Ti6LwJHpqqUOumNPfCpZLr5g
/22bSX43I5P8lFQgszyxFoPKlUrSDMzyArjpxqAmT4X5sXDLe70HLqh1pR80fAADaNMWMwqbT3ck
pdAmYaLsOZxYdoGvm6ryHVNhvSkbbWcyep2U2MXj+gvrsHEWfxXsTz3RK+bJrBBuWrkWQZHOegYB
tFypRtB4ZDY3ER72WVV/YYiPl8bnkyoCygeW/dYb/SHOLfVOVXr1juqcupEhhWGdtjCtvRnAGYsG
6usE1A4kbo/SfBMxkFnatyJkyx3BljQG81uuxsM10+5H9zbuCu2VeYLPnVgjMCRgWubcU1NxtF1o
o6ZKYzIPja5eLKiHtOR3rVJqsWrbs1tyGcjQnc2bLNFfOvk9oGV4nkWTETjb33MU5XCjYmxWwU2m
NCxO7aVYS6Opre5iOVs7p+kkMZyIQdMmfiUsS1W6/BkQxrWjTryHx7gvmGZ2wJUQoVpk7kykFkC6
f0QZdTcFU711M4Ii8uxhspyLrItvHaCNrYVKPTU1FCspTFSrZkmsWbSjJhSxXZVBMtARo1cIrvLA
Tj27+atNlqyIacsy3DdbMnDBmFFJnZV7OaYsISuXZneUAvDV92aXD1vDymLQZcvOwGizQ5G6LLDy
cdcGNUHemZfBaGWvNwDCCOYLIQfqURhZxJlXc2ALxr3JPE52Pp/yKGCxCsqMxjNjqkRwuO3s8kMy
4fuzA21VIb6vTyjvGlrxmjIuUtsOrqhRys0goulI1aBt8iNZnsXRQlbppxb1DEx/LOyTk4qPLXK7
q4CA4enzgkyvTVprQb5HefUBXKc+pBro4CaXjMt83XpDuUljo47tAsp2FVkRAuLEvnVZQGFrBUiH
nsqbnIoCS8QpOLlwBZOKxBjX9EJpMRKYyqUFKoThGGbtXhsR20cz3bl5REv7YPaTPDd2052gAkGs
l6zv85kYYZ3fWCepPXQd44g3Fv2ZJxNZErMjVc8sZrLoEvM26iQiRupoTKls4ApkeRx2m2zksCS/
dUcLiN0YLODzTN9sGpOHqsjZd7XBs9a+qw3hIasemLzuNTmOkNKYDmhksFiZKjMgO7dGO7Fo/oo4
PsVG1u9Eov6cpzzdhfoiVU6C3J+oU9WTNZwIqzdPeRNBe6dBiIA7yaAbN0+Zq2X7TFG1bSM4XtaG
mkRAGI5B6osa5yCxvcwgHbCNrI5OpgvU0qiINoEWu1VqinNj9GLEj7aqznTkgwe9z+r9KvEs6mqb
Ba12NJ0RBrGhUZNfxJbMBPDzkJBh+vQtXSP7e2FXcIZdKD1TXOmqp1aGpS+nTj1GokU+MVxtS20P
QUABfNOS9uE3ZBARtx6e1rcTWDY1SW6SPvc4NAJN2BQaXg7Vd/Op/ibYpvJj2T1Q7K7JPLBKX9FI
rhUyEJ6U8zBvMbfRTaWTkXqK2d/3QTUdiPXRpwRlR+2UWwFgeNPm/KoWUW9bS3UpibsI0MKCoD5H
AUOMIGBfivivyimPw8DJYSkQfbMIRLc7tfXOdX/IVtb7SSIZV63jACX6BJlvO6cciC0mpJ55GCT1
IiotF90tUK33EpfMLsBQm22kgR0Z4iPsFrzxKDFo09hPs+gdVIeoObdqExoH2yyPfZTnu3ZWvqtU
IGivFPedGpjYq4iD5LS9oENPaItq34vZFT79Ii7qoTzFNQ3iqGyJpGMN42qzusEXw8KLUCNLe0gF
8QWJAeKOxuHnBbE/PifceJgdkutwCL1ZBZJXVdxaXXoeJurafThCGFX3ECzp1aE5Cblrh+DxCgf9
ebbfdSeUqDqQDGeucYAPaDFwmadU1X6FinSZZsljSt1A3RpZws+MZZwaWG3s4BICwmd/viHUodsh
HyRfFUDqrlOHF11T9UPNIOfasjgl1N39IA0cHxMHbmVijh1A9VtqUouWNpqsj0zTFgljUW8jUjSY
/q1xq3XVO1vcV2dUx+2U2xcmwHhjiH7ywS7MvlMmxr7u6gek08Muzu0Hl+2AyY6EiJ9DHhKEkRVU
NYEPQIFra+ROnH0kCqmPwEVfZsixRO8pb1Y7aux9A/TG2fuqHLZZfXxqnSeKqAcjce/ZOLB4mt7N
dDEHdHO6RGdeyb4I/Vnsiz68Ra29xCp29Rba4DUMl1CaoBi3NJoNvyi2gcvvhux0L0zOhJ4pmvaW
6ikupcwKAsC+0bPH9axSA6ohgxa1u0pEZ8WAYcNr4/znsFxVz+vF3JR09gOSwrBBdMq9XeMzoSIu
cIvU+R6wyUumusTgjdQnbRIcmHrC/WRGAWcgCrygF4ehJUmsD9DdTYJEGZ7WL++2KQWO9OVIgTyU
nA1ijTyRUBsfrWGZHaZvkaq3vlKHvISJ5aXCTUDYB1PMENRgdtmu1GXwVujKJYByetQZkyyZP2T4
E/ZqOLeMyRHIcbinP2HwMc81CWsMBM6oRvO9tCiqJZpy7Orl6E4MPw15y2KR23dRaBy1ic2+RfNn
MDIKZmFwqGcD5aWen0iR9CjMjVsRQKBwg85zjzH9YaS64w8K5Mz7oLPIdxD8GJx7oc6QoGgDnUyF
YnUcGqSyLoOclj5CZ94RKZm15IGpZk+oLXFu1MQeZEpD1YWDhvxjbyP2wT/bcroZJdorQFjq9jc7
1H/wzi72pr+5i1yhmw7WG52qnIrv5Q8HZ+gOQD7DsUGhnvycyWDwEtNJiTmgmTQRtLlJJMcvBDzD
R3iiUUKhazZZ7y5lvMP//F540r+9GUNXHVMzdJutiGYub/Y3Iy9pPZMFFLo8CoF82jYNYIdTjuQo
FRetqh/ZkZDs0BB3ifqKUlAESbHTC69VnRndchm+lOVjyql1Q05hcbMooSk1P1QRccwWlbJCtl5i
TBHVJ3Krh8gpPFuLFMjiOuRzAkfp1ul+l+Wdh7GgvQkMGxElht2tGnfNtnOSyXcKFk5Dmh9i1Ugf
uk4jLnu+rQAK/6Jz/yGkcI6qVkXocpEaMeX0nPD0Y0VOmFOn9MbzZAK2mUJSy2Jxr1Qxo/sgzRO2
1eJglqztDZP1D1EgAKWMxtkMibrncFS+lWh49fpULlWUoYZGO9IszCPii51KxK+zy9LSyood0hEc
KlF4SixHnnqjOwWisq5GXL1pzZDfhJFSnmOdjc0UFA9K1Tg+ZQhsBY1UbwmBCYGpxgyT5tjuiOZg
xpwd/QoHM9kUY3DjEgLxQhElC+mZs+vW946Z3A62TRWmpSuB5FY/ZFmAoK1MnJMwgQVyTLoHjaF0
R+GnOyB+UPelIt4ycyZF0HQejDqbLyXFaK+roDLUcSXxgyct0X1QAkaj+UiDgsRM1L54JAgaVrVM
uaFy+IOpQsWpzdtME4qIA/yKsxHoB5LDxxu7YBAEXQrYGmLkNjfMqwAl/DFGKWDXe2aJ4h2hQUzQ
cHSka2m+u4gePUerXuJgTG8UupSo2gyO+yC9wRXLRE9pscw17UlT8Dllc/IN28nRrjJnh6qtQyFo
zK85gPttXGW/9EqDr55zMOFHmdBPp82La3ff1UwlIkdSChumTFwMq8lPRpDf9cutxIJEs1kfKDig
wEViLSdfi/RIpyYox0arRkWQbj+5FRjyQlsbvfWZ63Ow0VMxmoro8w+FrdieJafpSGwNKe4c2r7R
kVHf42XbzI3GktSMidRCRneKTHd8IFeoORoqMrexpeTjQORBP1DQiI6Iz9mWoT2jmc0ey6msL6VL
pI1IE6JDKmqpMyspVCDkVnBOFo/tcEY7BAwyt8NjZelbWvLTjesO7iazEI9FnXWyIHLuNaX5WSuR
xszeMgOUVDFwexUbjZTxB9abqKrJPKs59Ps+QPcLO3YflgF2KL7YazcQ++EOqXMRTZGwEjdAe1Ms
fEB/Xm5ycgNPgdHS8A5w7clC26pVUl1T81cdyuHZQUljql24a2FH7VBmmuc4EbDZMb6kTkeuSYbC
17YSaoGT/eGEZXN0NGncgA56hN9TXUZp0cdUR6DZ+rDvqgbbYj9TyiubzOM7a/aBMdPKpZCjoKnA
SjSDibE2tDpKPyr028QSg6+X5S5Ly/6c6M1aY+rYI0IuCUuSlbpxGM62i6iU5jTJnXYVH6D+flDi
bbaI/bKDmMqjkzmxZ4aUZf7nwVm1/21stk0LChGUSUNgi/1jokgbVQusVpRHFAVblr7N1lCLxBda
ntyYAyGUoA9+AiNscMxkSAYcANa0/lPPNUV8Q5T6Va3ZKBUFJhJ6Lb+oJv4vb1FbnLBfHAjTwKNq
WjCHcfEajq79OZc5jUWRDw3UcVQTfdeGGDUGhwYeWi/tLLKWIz4nwThgKDdSQpu6TGN1aurKnUwG
TxX3WUHpPaJ8uJWz0x1kM9oXC7FaXDqEigy6SqGbfhU1w2rTsqCn1Flq/8ssqP6dqbB8Ckfojgs4
zMDf7pp/0CwqBSm9mMYS2VhRX4zQvMOAt7HYfHimahaXNverUt6EjIHUsOpDPBYGHU0EeYw+A/r2
6tlo4pis+nfaSajmILyi183xhP3Ph4TxdyjB5zs1NEH8m2rr7r9939gQlaAMGpTwCbkSWk167wJi
PWrO4BVhjUOmHf4aw+a+7pzmrbP+Gida8bYFaKErMHY4QX62dIK8iLsCKp67gBrtcw7m7sZBxL1r
CFGhYQkB1ow1bTMCQfesojJZq+IhM2mAbqrc1g9yaDSQTPlBY0/xSoTlTzlflckZ76sKLO2YGccw
di3cskj9RUd5J7URRlDZJwN9PjaCTt761fy/N+X//+a4h7Gis2r7Pzvub3/K9x9/89v/4yn/8NvT
NPkvgUeZ7T3Oeku4nMT/8NurmviXwd7Q/guruw7WxTAdIWgzfhnsTR6ia8bjhsYaEtzL/4XBXjWN
P0Y2QTSLjRkE6z0NJ40h5O+rzqiD9l80lX6JCINMZGPu7AZUZrhYGsG7ZdtYGYptkgt20e89Khiq
fJF509SDzWK+eQ5KaLxEZo17C4Fs0REOTRBDhU58jxqSPSeyTYIOm3ajqOM73ut9FLAz6Xs0RoMx
k+HQ0q9Q5mOGmpjmMl2lPJh2bgKc2AWPibzVPLDRhYPVXlghMyWatjc31aKijRMDYY3f6pFzRMP6
qPeAfxrTeHL0UD3UfdDtyZgM8Smj2k80eRLQtXwVDu1e7cf2pQubJxP5VsO4+apj5NbBc7sEwZzc
fmg8XQ5seBSMVY5RX0GBIAszCQE1Q/LUFcgtQcCyNh5sFQW7gUwHjI/i5BsbGLnnar1z7q063zA7
Ed5ISkea0+zTxGtv2yB557NrZscyCKtvZdnexWK6zFUUeYOsYcwSmOJEGubbhub6KOb7dPhmBnHP
VE1STj0P7GVn9cFlBt+sz7BCNBaO5c5bzSHFyzbJAbIidBA2glXkGxY450TKbZDe0dyvSFfP252+
p0t1UPOMsLfa4MuufvW9uuxUidPuUCYBmNjPehHsXeMHmk3QJcv+P9Kt80D54jYumfdJ5WrN64Cu
DRH81ahJ7K0ZxjzDHX7hr/s2mnkNDj7chUkMppNVLi10Gx08uTRNQpU2LrKWQhVJSik7ZBNVHLpW
MGxmuUi72GMAwXSZ5TsC1zrG+HSndY70EXYlLHSRB+jgYbxkRjorFfWuaob0ok9NQsXbvVjkCRPD
luq7LHRhFEo/uAsTJb5kqWy85bsp54Q8zsCrwNdt5pLWbcaWZGc7U3+AzpSylEf1eVfVAuNEyRj+
6OBlOIbwzLZW/8tsYINiVP8oYiM9kLsB0z5xLXKqo4E0RPFKLO+iHx0Mvp6Air1bnip8wBslNDZS
Sv1WR5Q35GFDPheFqRlCL3FJcJPJ/m3M9DxCvchsF3GHnuSYeGE+qkZBfToOn11rIAe21jlsO1Gh
Lhe3WjS2h6jVcvKvRnlp+BWHuHcPUUzNEo3O6Fk1NgWhZydrMFlVt41zx7smy1LjnB8yEwQGoSpZ
Wrwum5AbZ1mOtvqTTkvwW90Xj1lYPAuhYJCRGWb8eESDP55J/AnPjapUpwln4R6nE6p5dZhfrJjE
ITNslHdFJ/V8IEcgQy6+q1TGECeQR1VRTqmhi1v02cMhmBV7zxT4qhGYfsk1p/SY8iXEi8Q8ZEGE
HTt32I1ohOgwXFHcyvVmR2VIAVCjXjqBCIL2eHlji+Bmdkq5J9AFhYFKKmIr+A4mnM2eULryEiuO
OERB+Y1+AEW8Oh53w4jZy2zT2qcRqrPiRc8zK2N2DdwUlY4dB6e4os+v00jd9IV0tmGDjt3sFLkz
W/wFNN+RkFkR/ruG2qQiR6SzqqkeyGWjvpAPIU6UANqvkTzhstqWtWNtpRaDuMgtxy+FcmhDmsZ8
zm7S+SY0zM0xUdwb/PA3Ee29zwvW9vC2g1OLrr6Gz31QqClv1KHrrq4+/mxjipZpSGIRZit6zXQA
epjgptlVcEus75NSEWoQ5oh1daKLDXYVCnl1nlrkrb9ewNtqfUR0Q4a/mKvr7fUaKSsyYzfW//Nx
WJzoy5bb6+NfNz//cr3TblxeaX3ot6vrQ6NJilM70mdbXmL9k/X+P16xp5Dl66n27LyzwK78Xh1L
351nimTRUgH/vKqUXF1vr9fWP1ovvp5Dl5KOwfqw0wJlp8Lzz5f7es7Xfeuz1wfsLDPItTeD7WRn
NGzWO//zO1DW97X+wee/W1/lt6ufT1v/y+dV3U3OnO5E8a7l/OVj/PbSX2/sP37Wz7/843Ouzxmb
oNyOdtNsv1736+/w5zxOZkhC9df3uD7t8wN+ffSvp6zX/vzz9c7fPt36Gr+906+nfz7zt5dfvwJq
w8A4v95hVUnNMwl33zQajent+vz1wrDqVuC2/fvXsz603rleq1zjVBFydGAI/BaaUvt8wudfjWh8
0kAiedUpGVF4mvkngXlJCHhke0+p0olihKojYU+KWvrkK9MYrzK8YqB9OVzWe78e6oAFHqyA4ITl
r7/uX68hO/zHK3w9+vkqbNF4rd9eEabNJqmoAI91Wp8HsSNaoqHL42CVWK8qNcCRz9tTrHDUk2vl
/XZnEaTylJavn3+yPrA+DwUQvQoxXIM0dhkHFKtemGiluiummaGfTmvmuOeaZogPy6z212uN4VS+
3utIkbqM3krup+V8G7sBDpzlfF9P0WodCirtVsMNyhkJe9Vlq5+l/GasgYuTg0MBAelPu/3JSG5s
imL6DhmdmgPbqsKfl4uphN62XlAcL//jza+/W5/Gr0HksSy2lW33x3GszmPb2icDE3Qsxo8icin8
Ny1NSHy7tLX04VuQW49lwDQfswXbVNgvfCsGgdMtzbn1Zo3Xh9zR4jgNB4qtlu+QSuiLhR3h2oiO
grHHPrlgVtaLdrnmlGmIwj2X4dEokXhNveSPaUmI5dp6s+pm9bAochTMXuf1AosXHfaJ2byUqlJu
mIELFMk4T1i6OZ6xsE7WC3vWN1Az7SPNcYg3/7roY+VXpZoDLk98ntTj9fhgjdZdM2C/mPR5KU0u
bUpcujQzlGM2gqgx5+JkwNuC2qKY+oZouNSTaLs3nZ40Xk1zyUdNrYPeUUjoxhXpRQvFKWm0nBU0
KQaWrL+plXVpWJEwnfG9JeNDrgJbjKoow+6akkFq1UTlDgjSTkJHsDKrvqtEREMaqHsH6toqQJ5k
6RwkS/NhvTaQod3oOja55f5RI0clg3iyK9i3+HnYa8xYeCPXawj2WWSV5kVWuvTX34Aju+6OMHvo
XmTqRA2N799eLhC8q6c6e3CWHopYeDQkbwDPAjJ+FHU7HNb3MOG29lPbjLLNsFxdb5MMwtKAZV6v
1AUmDH4Rsw6c/Ki6zUyUhx5uO+ZY38VR+ttFOEXOtNVz43ZQCvJLqSPwzS/Htzk58bwVGuDSBM8f
9ejfD8D1UPzjvqnrMy8aFwz7Mhq6FJRZM+5bVoE016VR+drykX67bdlRvGN/hiUsXgaXVZ7w+XGW
Lztbv/Hlwq3g+uQEcXnrMbV+vPWAw53Iqfn5OyxHmxOcjAgEkjAR/awfeL32dbHe16WKthsc/S1Y
wEzR0qxn/1j4ZKjSTnH+dSdda7mRXVt761m3HkLrta+L9TtYbzKbsFxNjKO5NKUBRdOZrhn114uv
m5SMvw1hmBEQIO66eDDnrWMycn1e1Q0UiZKq3gIprn1t0SIk61G9XPxxk2zLfU6uzqFD18NgBg/r
62JSIBqsN0PNqQ8cFr4z6Kj/0wGCjkDIUSy4ufUiitpqNwb8Xm1dB0fDKA5h2/+qIKDu8IkV/vr9
yeX4Wa+t933d7LLCb7VGPQWmYR16c9E40GiGMaV502A3Z6tHaT5SxAU2pNVY+0zkBMhCTusHMjil
CZpoUblLuFctm8ANGJ4MM89EGu2SoqEpxp6utyeFdiUrmaQ0aVt+PEGHmicNZlwksvNI9lwYJ08D
eKld2Fb4chuj2axvFnR+iAhqGdAdzTqun+LzVMD8KQuJuXBuO2+ow/AMdmXThBMWpOVA6PQ83Y9R
9pQ6DP2fv/Ry7etgACKQ+MZjMdLebQhT9sZlb2RkSAZL3SeU0jzbywU4jb0CPmRrlm3jd+us5g6x
TwhOAW2IcPXaOcYiwgXUv/SVq+zDht5inRGZW8sIZ5Kmmjdxj6V0jgaoNAZ+bNRS93UKDctAjcN5
nikbWIglmkZogGhvsy3SSYQLdlkgR9BSJB3xUa3ak47diw0B3fl0GSw6g6HMCATpnOttus/mBhM3
JWGrB3lAa4MasoOkymHNK5YF9rjMqoBm2an2youOGgX47m1GmPfObt07JwH35TTN02AddLa9289X
N0ruzpABYGzk/w7Qp7e1uMkL2wvtBobIGG3VrmOlY5UEPYhw0yzzfDugIIlQK+1jAn8rYI/zdr1v
fXROonHbtN1T1DPWIOd+DiAh7ZMuLM+t8TEbyuRrbaie8wR7Ey83krrlx7V8xmGmkWIMiLTPyEEC
fN/u1jdWOPSz+lS7Kd3y2lAX2IkZT4vyK2p50YhgZrUNJwLkSFIJB7xGjhVtyFqjBMFIuV4UCtRu
jGg/DXIgCbSW27kVj05QE2fqJ2UHiXC5WK/1E8A4fK8dRMHeOtkSjeeIUjOK+m3BWLLD7Im8fv0D
zt5Tar0D9u/3XTKACROBh5bOOYoAhNf62aJKLg2nAQceyni/XS5kTucc2TD6s55hZppfy6l5CZVu
ZrM9q+i5wCzYVvqCKjvbTfTwIIXE0yXpCscj7wlxELPD+u3k0zLuGrFmbGaldNFaqLnPZjP312uO
E9spc/I/73SXR5R2OueKgGqx3K/9N3nnsVw50nXXd9EcHbAJYKDJ9Y7eFMkJgsWqQsJ7+/RaCfbf
LFW0FP83VGiCuAYX18FknrP32urgWm59LZbVxNdrl/vLVhMYgnssHedl5d/WW27q0KG3jhC/Pl+7
PJbFwxGoBSBx5yPRs25boKEig5mYZnuysXU68QPskhnGrJHcAw2cD/FwD+BY21pmjoHfVSU0bdpZ
AUDEEFMv4Ry49LLnGXX8Fs47Lho6SatyBr4Eukigiyi/hdA9M8/AlJXa21p2hL3mIMUqqw82YT2e
hyytPwLIShg7/bciCzw6ntSUgh5loN10w4pCao0GMBlPA5Lq+9mUHwbZU55lvzWQTAHnDcGNK8P6
KjA0DB9JNL27dXSZx0I8mdS+DpSYUGn2Tv+WaOfl+cFKcUgYQ3rqgzp4QG77JMZ5fLeRciM0DVxF
CW6u86YjhZWSy7s0i/ucADbwDQWmFfh4x3YeSOlWTzY67ucueW/8JKVtJMpjHLr5ExK+62Wr/Grs
6pFjX/kIRDGCE8m3PIGf71XGdvYwlLV5Qr+QbLMJ2wZinvm2IIU+Gv35tTJGYBHw/Q9V48/PQymP
y5eY2kFbF01kXZDxGLfMfjggGK/fegILeDPhLA/0Orhz58g4dyOImeXTztQUZl8kL5lGzLs7tsbe
SDv54qD8Xj5VN8lxI2OCxsiD9Qi0AUvy+etA911FbWTd9uFkXHIAnJ+bnFybQGTHfJ5y6Ig0Vv1d
gi7uNZPl5ytl4cXbFh3pqXFcFCT9+LZsEZkfjNEwGG/MKbPgdiHWttUfYcA0AohZPVEZLI60dBHI
aPClUCMv352Ou72N6kYc+0HvHqNkvl82OJROtu4dr72WUymui8JDmKr+I8fLn0wd1Xc1JilQmS45
keU6fv6BOrgygF7Yrz3An6YVHEy6dU8zHt5lqzPIoPWyi3WBCG6W3W7Zql3pH1SjzXtbn6Kz9FD6
Lx8/Nxhemm7xHOHPNHDA76aqBM3hAkmLQwqs/mTlH3lnn+xYmt9Gb8aAYQLACkFL3oUgxD/X6ML8
6AgtftEiG0X9VFcnnFfJXaM5BsdgVnxEo70PnGh66aLch3tRzYzfqI4ahTiA6+Wapd4pm7rdiKD2
ldGWSaCx5Z0MP2hup9ajtKm240QFvl2tf00dKmGQhzPGD7m8rWEUr5c1wqwgdKkPXhtYreDxsuHM
xMC4oUyc0VPlXQCkrRv0Cm+wP/m7A5MLPaz5Gz2Q5Eird0GAw7Td8d7mCn/5WBqk4xbUoVMJ72FZ
oyNSuJ/n5t1r4OLEqd1eyDPUr52goaGg3mXkHODH3ntaeOMmHzXr0ghZXrsNuafLJvz+IBorvSwr
6GXX4LNHztm2rn/FJSL4XAujHZgx93vfiYxruttc0SxHeyyAXA99k36kf3+gwgA/Yg/WlWUP8IF5
r01SD8Z36pqfn6eCpNpBx7oOtBqORdR2m8qy0++Zdl4+jzGX1jrn0nZd9rV+6RQ0LphT8723vy0r
IKAC8K9X4PWNqbxg1xKbNmz1a2JcGf1iraN0X/9gSE4pcmj1ezeUxCUGc3PIyM28BxCLZQ//048m
VcqEzn6vrExbpxHbqNg/YWrp5FPHkfasteH959Z84vq8wnmGh6pt6WYlZ9fQ7Gt2JsTZ0gvePf6s
ZdXEwu+agR+5h8eLawNR9YFuv3NfCBoayyokJK8hJtXveFyRAidVfW0a9nCGkWptzb7Ezp5Wt8uq
HD2PnV63z5RWkh3abTAEsycJEfZtRj5APy0Zr2z1jS0mtSvRCg139WQeGDxp+1lY8YMbUpLOGeX/
yNgrdb/XiBKy8w1ORK0Jr6ULNaENvRH9I4eXPdvXy88jTO+51+vo2W5akEPhaJzMKCfqqNHAGNul
Ghl9W9aclfyv6w3jjvYuvMKpTbZtX5/HruoeBhJBP39vDI7bwvanNy0uG+yCrUMGfSgvY6fTIwtc
CbIvweGt/r3Sf9ExFD5hl+1BBwB2SsBj3RgYftcRZZsPo79afiAomXA24HhgDx6SIzSoad8mIRrW
fmZOqDYWCGxwtKveAp1ztWf6w5VragWaLyg7aD3bFyMzzsuqVOreI5lzncyG4uwGabaHd1EcRe57
d2LOJoqvlv3RZfUWyIT2mnRWgNO8aC65Y8hrJ06iDYPI9jvovqnLHI6/lIui72o3VgZVq6xsiQGv
777VcEaWbclW/wXpKn6kv4A7f+zAHs5cut0QDDKf2vnoI/8wwpB78QG9bGchx3NMws0N5iudKiKf
Z1ksd7vQ1yC4sjMZ6tS0vEy9flnDCk//efP7vwGb/29B6/9f649blm7+X/vjjz/z/GfT/Pz5vyHp
P1/1d4vcM/4SDslOLoe3xcxKoBD5u0Xu639ZhmPRrfYo8ilc/T8dc7jzwsNzx1iOgB7aKbSx/wtJ
b//lc/bxfddn3m/hZPhPOuambv4pUeFoAD6E08+w6OD7f8Z+uFMNz3JwckBZzBAXJf4C8R1sqz22
+nOnigeFZZb6etYhS2gVFKVmqSj8s9DIr0EWv1QY1IPjUlz45+nlieWxvCO6Z+yAsCuFoaOmQoub
QA9JWPq8/3mTjKOjmfqgP0QgDqkdrPJltqBmBcutZdFFuAmBbcQTM2frJlYTb4LamaQuN4eg8Oft
crNS5b3EjjPquMj4VMpgvRMVSjk5YK+2UXyZY5hsgbs+OyjMV2RPM6RnztbO58FKtiMm9hOxHpht
Z9jIq9HMDQx5+ZmZEbPSpprwH1Lwtn1zl8jw3RhbYChj+VQbMKDaxP3gBGHrr9kk5DXjgZMjR22X
2HNwkJpdrrPObnZlifpN728HWD7bdBoKOo5kVk1aTY+5XqVdaK3Bveuk8MV73QyjA7LaUxSO0ZnL
+Q79bwCrR76UtXWexpAhEhL6lV3MV26YRmfQLndj2uwju3XW9n6s5nlnDk+J7El+BLjQDRjl9KHc
mZn9DUfoYzO08xYrP9oaKJxZPuJOyrK7qYlg2bjohDiV463wH7zQ6HfxbHbr2fBe0K+vyrIet04A
wmzS/cvUg2ZCzKkd0LXFW+L3SPaFZLsbalxVWFW2CEnjQp+fNHk/tPFrivUqj3CH2fCJqkA3MH/2
Bm0d0HMuF8ZYUpYHv4Lp1h0uJleDzDXsA1ldqvt1kwRE4LoG1Y4wajdENzaI2EgyjaV3ZTflSA3L
+KXlmtjkkckFNy1vraSu7szk5PQ1+SCp1q4ngWAAztfOy4hHZBBnb3LD6NalNt+7QBx3ssm3SJO0
fZT655BgZJhXEWpNa4T6hLI0IWRyRzpaBWJXfB/UVsR0hTvxJQ8o8ZYRAxjLm99wFUQ7ZM/r5UCZ
H+gTZWSoj/QyVAfAwSwjo4G6v7Q/wlZg87JQB6cuu02AcSqPcnM/ZfUej1bKOFtQnU72dYY9UdOH
e1SG4wrAV7MbKq9c5VQlssaiZgVCRSRecgh7XPMtHlm9jwjEHo4zCJOyFuOFhnK2Ce58Mzk6Hqno
HoILQWq0GfXfKerEm2kuQC7oMHTBfGg4SW1Oaztmb9TQLfr6ib41AoxelmZGazdq7vN66DbTSFT5
iClEc5xNrDUciO0hF3mzijsiNcfCAYtUGdApk8dat/JtpBlnfT5Utv0jMpU5K8mcgyj0CzrPHPUe
mQZjBKzBs0DEgukkzmKItnokML2it9zk1UStmUQua/JX7MV4TeuX3ulISAZCqfqTBnCTgKhS4sTo
g7fTsDPazgD6M648TI1wE2xyE7xki0J0H80kylqEPFCo2ws99XfsQHeE+a3KCXP6oPzktmVuJ/XB
qrwgCtNCTzfLsDmq+FRDvCVuUO6MXeToFBWzN9H4TNXR2dD76L0VfIYry3J/do7bHoQnZv6OIN/Y
JpU7tOzfUnazg2uRuh1i6W9nYj21HDmHL4dtk2Ep8a8MW+fvyVZ+3zJ5cvI9SZ3lXvpAHjVzjPe4
YDBjDMaPajqGWf2CqdtBSGvFB04g+9Tm0CC/FNtWfiPUmxRVtp97ouilK1Cy6le6QdK7NdbObafb
P1KHc2rYYbYfb8c+aq+n1J7WPdOlY+M/gEgOnwk7xxo3ReNhNvJjzT7GvF7sZuWik6ZipkThtO9j
hFhwpByfyePQ6x9mwr1MD99DbV1HNuZ9RmBoEdZehjQ1kPdTGGh7U3Lm7HWQNY4bbdCmUuBlb5TW
xNkDlJctnq2RIg1wiJycZ+rro5eTyIDvzyO5ca3lkBTc3C2281AdBYX+Ncp8YiarIThLTD854g5w
92LbD95PwCY2/pMpPUw+x3l5xJGYvKUiP+IdoIRcZy+O/YuIBNCAGpQIYq2PAa4RoHm/PKKsT/Rr
D1ptdNCr00dyFuLVqNU1RlCoHUiIBOiMbB3nDYgALTjOBufN7kdZhfMBiskztId+MyYGmQxAc/Fs
++aWvRqhDqep0iY6PJ2gkN/HzPaBH3ZrzzCQ5BDFyy6sDSChWnTUBrDTOf7ObIztWK1zDtBaC/Ot
76s3q46tlW0wVwRtCSUmkRo4qPz76A/v47QrM4Xo1sYbTJ/QG3QcYLJqzpaPu5+Ii4lElyPysleE
V8PRkx1XGUn5P5N7B8MIDdjcXafWnB60dAr2dSoPg2Mznw1nFGel5kGkQ5igk1mfuUDq8H51G9mC
3x7PjcEhaY0AImoZ32HO7NfNM+bTcEdVKYU1iCl4sKb9CH7sFDjo1QAVH+gxFezC62S2MMNLkC9F
Ih+rjGvRTEMSxjtW/YREVtwgv5yQuKiMmth6aiZ3HeudeWy+0aA6+P10VXaAlbxp2os5/cY4HIRT
1W1Sm+IvSSa/cp/sTN+p6Z9IUkFzLiphM91MyfxYi4ZyioinSw9vlWFDtY4My74PjWgbawQCwPU4
c56+jvC37HCHPBM9IPaTLq61eMccfITArd9EcS3XbV/BiCk4Jpq8oVlqi3tNQ7zkYAHPIeWq4csJ
c8lGoImJMfu56Gc4cl505QKsShxTNcbApbe4LBIGEkkTe1vXvC8xE6LwqzaALBg+9A4MG+U5jDEf
ZsqFmClPVKEWFhbFjEs67AHvalTuRSfhpD4n6Z0sS/Y86b/1yutY4toaQ7JZ6IDgfILo5q2izHnU
lUtSYhbTlW9ywPpH6i9WylK5KkMvfycBD+6cclz2n+ZLbJg4FHpIugoxLEIETM6h8trV7BbVLvB/
BMrLSSwG4DIfIAJFbmzQY34YNO0753yiGDCDhm3v7Jbem9AAT4rBl+tEKC2a8pHWylFKwiy7KSQT
M5r2sdPc5VGCJA0Xaos/18H4r6vzN6j/EsUFDXgzxzxKtv390s4bFiNv1hO7FkTgewaLFkVi3WNB
Djea8sTWyqyrK59srryreq6fsrbARKtx5O0FxtpIp1pj4XJeuktY2x4t5cLl/H81KF+uqxy6OFRP
oZDObsC8C8V7ONH4wuY04TKUcWoeCox1rSTYxVb+X7qj9znylKMVPUzyOawVxE85hpePIzARs5/I
o+tn+IqVw9jAaiyV55jW+XppYufKYYsAhDGhj0dZw90U+0qENDGS3nWjBnkpwdPcmQPnPXtVqLF7
iBoUwg4eaAMzdOVohEqA/zpC611XyjEtKiMA4uk7q1b5qfWocXGIdYAiVa9zad5nwZuNDTueGSw3
QMk3HCQI8O/RvuB6kzqeUqI2UI5C78VmSF4DVhqAeYlr4/TGqDf3rdy1tXjxlAeyyd1hI327h/+C
V7QAo4VOMnvLKKXuZ9qWs0Y3y2Uc1SJhR1f0VvUPWez9HCLOF1IvrnOwbfvCTEkGsJ5GIKRJlTxG
FZDzpaEPEjpZWTEWu0hDHKxslT4MSH6GoNpE6AfsgsPJCNPn2e8MPji+wsx/YRwod74ZX4oc5mtS
YF8x+599EmjQgE5BmAzrSZe/2jE9Gx1NxFJ/LInUPIatNZ1sNYmw6YRJ0Tjr1MNR0hXKn1voLr2i
okK08ujY+DZpfwCyLYn0IT7kTqucak984hYRNwJXXWng0gKCSQ+xv8yb6Zj59xDz3BOxT+5pCD9S
NKUIXWd8pFX+bFkGmbH6bKDNRGgQaRYmdGx9APkc0raZuNlQz3ZuWr4yovBXTsbJhl4t0sF6VZW4
aepsJkd5zJ8qTrY7gT9Q6fyiqHroB0mEVOf2Z83D5jujg5i6gzun2qkhpYPRw3NakXykieaM6QnG
Pq5fGrP6IOnsCV+Hul5WGzD19qmbAKdU6XhonG7c5m6HvhvF8AmwsXt0kRtp+IZSzuWfB7U9ZHfg
uwlmG32ES//02bFxJmBu3AmoVYE0on8DBs7uXmbWOtPpuIYdNdex5dQhNJ/TCtbnMBs5uj0VRksF
6xC0JgO+icZc7ZN11WVAuyNiYQO6vtMtyQcdUUhszrXCR3I5yEyKW3nuYB3QbVFDPpWzJGKo4NJ9
Dl3LWEuaG+tFA+FUZ5HP8anKqbVGvHdX2qu2m+JjCLViVTT+cxUhggmVR3fZzSep5ytOPMnWF68u
JF+ZlJhnqMDGRPUKC5SgVc9nsDUMhKi3R+Vco1KenVOtM6R2gciuyuFSJWl/lPZblsMfNaGtbCrv
15Jgtix0XTICw512N2Qz+6iau0JH+XuRlt1zXzTjbsCZ//l4JUgrsmRfbpcFMAFKndDOL7oOEJ5B
+na2jDsupKg1ca2gqOQhra3eHQvKsh+RnET/QPFenXaT5VV/imihYqkHOrNKBF5iShIio/ku02pc
p1rV79pvmHEMgp10my5w5nzeAoK3DpOKszUQgHxFLRedbq6jTiGBgDGJ1ChTD92hwfjeDjXTSrsi
2DiUe11U7oEW4MYFEH3C4vL7YnksjVN0Dxr8PV+tUtH5O4k4vs8N4e7GqUhOVnRn2tnEOwbThwr3
Xk+d59AdTriAFsK/rrQw3EtlWS58N9iQkg4Cs6aBjO8UnlhSvAwqdWyyfbAzBdZkI9J/qgwG67Xs
qBVkiSfzVUoS+c6FS85UDEmIkp4si0BdJQ3JaDeu2vm0LPS4nw85YCarERmnDQQioxvMp2WhzXeQ
J8Gbqsva18NmyxAdrcqUOfpJV4u5Kx/z1va3iddVG/ju7wRFhTsjMEkUdNmp4pmTLwVTRssZIKg5
Gc45PnEsaTmGd4iVgEQAvvh5fwwJNA9MPEb+qHN1kYI9J7NvlwW95e96Vzw4rQsjxTeeSH/CKCkI
367pdidxdC5qJ1v1IAX2dWOeRgale9gue1er5ivJnofEgdQrKyFoSo/dBnTNcwIl+nXEeYuftsMq
yegr3NAfi97tvoOenTrNOZiDOwA67kNZMjSgPVJK/H5NHji3gR9xXpXpj5ZafuD33ikquxGMhyLc
jfG0FQl5Xi2jiMdOWmfHDQMgzEwMRrNAnm6+zfCn6LN1r3jxFFgXfG5sfWvKmJwqGrSr0YqKMz4E
fqwwWQ9xM6w7Tx+Pju38RJD1KPXMPzidPu1GC57iwPQMLvF4j3v6OOf5ewB85oOoiBNFgW9EK1v3
NYkZGyeG/2qGpjwNZEAzeRqvIbH+0H0PNynk21WBa5NaYdyfaWQcHbp/V73eFjs/mwCCEhFxicrv
dJytc3kzIgq5ZwZibmogq7s6om1IdsWmmGZ6xyYz37A0YCmGHVkFIeOJSeTmrh4I5mB2u6mrvDok
QV1f4G8Fl9CO753hfcIW/Gba46rVW7GNR+sRu+G79y0NDf+aq2K4qVvHeJQOrtMW/j4sVCbOMp8u
ZM01uxn0/N6dGv8iC8JG4qYFRZFZGz/M3H0vx1NZOsamL5Np71q/apnPR+HEw35mOMIEBDBw2gSP
BfKjbagzwIiJI7qqmmbaWi0sTekN31Mtam6cvPlGO9heS5R4p0DTEWn5IZpCj4vpchHWGFGepijJ
DqHe7CC6EqzlG8PaV6f/RAXueSqgEW7h4/IQY6HpdFulfkddi8Wi2owHCxmrOeubRfPVq9rsIgvT
Cm/jNw4Hn9/srGlWHEx2QCVYRFIVPiUqexKt/3AILbjoSga3aOEms75lVj98PmQuRdfSFE8tGP7d
IuRbFotK0RPVrmjRMxLCxKVe3jZRMZFfiuZk0f19Sv5yyViB3jAQCBMm8npR+y0av2VhYsuY0K+s
dR0ZWAc3NsOCC+ZjGfQEDV96uUUedLoD1f+8zHQKpjVuJgELjuDiRnYUYRg/DBIu96A2j1kv/IMm
Sv9shs26KJBqhD5llcAwKbfQvj+UIX9eT3YMo1y/O/D1KIp0ew6YnDg4yflDu4X9BtU+aA2YA5XC
DxKtPI3GebK9MygUg/LfjOh56LZpcS/DGKHSgJoWgt8qDpJHMeNQm8GZryIMuCsrMBIsItVNXPFe
fQVvgL/rNjTDYNtj213Dfw+u2FtLIJogs9wClwaxDNG29mZ547XbEjjfvrCqc+ilBGlSZKd8hIWr
VKea8Laz3FtC65JtB1g9rUzz6MbufRLGvyhqJUgBT8k47kqp19t0juR6KntiHrMDc7YQhAuaFdoa
2qrmL1jV2pQA1srNrdcY066On9LI+olfPWdylICYCuU78/gbEDP7xE+o9DS42GrQxSbFRU6P/W6s
uESDxwhW/EuJYR18DRQs1cV+aznBuLK7cSCbjuBqy5tgTEb82O5cgdCAn4jYF2275RDKB4feBoPb
ze53gFrH1k8vWTUNtDT4+v78zRncU5xsK3NMbiofEWEtDGdTNsjUdTw5FHk3vDODm0Tw6k6dw+b5
DLWHlM9uhpiIoonBK6KriOp1A+4srazyYibwFV0tNm4K8lUzU2MH9aKLxY+DbZJTuTAhG1qMtBK/
uhLUSlMt/jmSFyYHv7qM9ANIWM3eosF3DiZmwZWeppu5naGJa4ifFc+91R4o9D/A+Kb/UhovgAix
JTGMhZWoM7texabe3Gdz9BIyKrpvoAnSoompngNnv0qYM0Rp+MBEILau2ikbqIrLh2ZWAUMBV7zZ
cQiCyx6FGV65jIn7ppVXo/qjq8muLi7YasIjV7YwP9zKm3du+5xDWF2lmftE6+fZsRsyDDsb+EWb
Xg1olVe+ANREuRnhEOTpbgDl6MRICWTgAls3zEMeGOTJcTXLNQLT4AN7NdhGHHVHzZgePS/dGQI2
Uck5i6tafal6B3EvuQiJNUI99gyIpFDWpBYHB0xE96ZJQyDCk7TVyQeYDXEFgXbVNCA40qysT1kz
rKB4BXdJcNURHKTcnsYWD95OD4Z+gy8q30xkHuDNdraaQyaGToynHdLqIWMEIJH1U/PbH5Ypr828
KNehVqQMjF9DeSu7MIDtC63U9ELQsQl6VTlQwHLwg+EFWvPeFyMjIg3C8NbNQLszkIb80OqcVIKT
p9VvTm3/Gj8Qn1KqgFSoTbpzyUL5LY8/mKlKineq456wd7fpRsf5usnL2ykCwj+jEd3a2m7MGtBc
NjuIOz9UhCcxXyK4K7QJtoHy2rUcaYMI1rN4iY1hoDxg7dpmsohdCutNl4pTmYiNXhbTrh8oCdiS
3nmoW8YGhUiM8tJzsnhTmy8FVLZNnFhPdmt+j6y83FaDjntjLp7zjFK50RGQERnyXHfKNUui1Ypg
J4I5DOLtiOWZdqGyhpSd/RhEfn0IXEKXigRcdAd+hb73RoBsE2D2dzKe8KJH+XtoEJpROkCuJXJ1
0u/6tVHduxRGBkY9TQunQSApWWEhTGzaQ1F5mPOih9ag3et60D5I20TN6L9ifxypukl/33JKb6S4
BpP5K4xtWOpDSI4rqDcmaDE9o1yBKRhBxSEgokZhWN2UsUczyVOT0lPYmgk5ZwN1Y38iIUtYBUFj
hVOvBsMnoa/HN5xG2veGXB4AwbBxm3AXRyWkvtGw8XLaMDZ7CNbaBwf7BpAof2M+CsoKJpNrScKT
iaTg3BscaVX8VDE/W4m6LPYAx0AWwJ510zbaM2c+zqRuhLlztKNRFfCSYoOM9pL48HWHdMeY5qaB
mVmntVjrlmzYzBU8QnL4jOShKq1fZj0f6Kzx+d3hdXAxpgbS745ZlV7JxwS7bTecASLRAUItunJ9
NtHLsroKENo0WvqG6Z7BStQib+RUUlnmTUxxEKSXdq6g/67sGWOhRdxEmrY3oyQUkAt8hkOwcHfz
tkRsBU/M1DYc9XUtxboF9bIdc4vOYFXs+tT/IAqBX2bGrRHG8xEhyMVoqBEhMYIgWq/cqmQ6AMyn
TbhONEil6dhwcnHM0CAKSLHLu4Y5kO5uPeERKxp0W6bl7IX5ukvdN6qbpPrk9Q69/mocjq7h649R
4dIOIl7FUoPE0PqISIkl4Eo/cq7BIpodhU6PyHfDrffD3WMg0mGJuSo5TZWMCDLFdbKSiFpSM36n
w1YhTkY6RPXe2dha/FAXiVghALzv0bus9JGGXc4hvWnnKd+mJRp5dPLdBvTYo+1ixcrqWOHxR7B+
dCBlqSOAbmuOLslJ1fWKHUSqiFDPmb7RKcS0mroBBKKJcaXOcL0awTyGxkuVkgSdmgLeem9cRTQ4
hzR/tz9iJ7WuzbJ/1bo6WtWIm45OJdfz4ALbtITAoNUUW2f0xKrzml+cY0DvYfdfk5xxbkO6CyPn
jL3RU3mVc7f1Mv870M+zO9MKjoeaao93TS9XoF2kdFj0dpF6+5ZQSOKWGeN+LVw1DI5N7GJ/PPZ1
V5sNsM9Mx8J1lWO+X+hdeWuFKQ1TtOqRXqAooIpQrWnhkAsOuBqduzLEWEpY/tv6dWDS/87Sp3J5
+bLObzc/N6e2WahigjA5PJb4ZhJEb4zZmOniqTdUi+W1X3c/P8TX+/226T9W/3y/aSj1bWjMnKqD
eABIpBTwyrcSqo0PToyyYXlrg1gMxG46QReh+aTP+KXcUM93dth+UBSbDl1bJvuqAHSYM7reEo32
Iabk0PffoOxyNbQiGHqISl0XNDLk03gepjeZcpqWrnvxzM45aOZMxUrNSgD8MBr682ZeIfKvyEDe
tl2H8kqtqP63ZRF7ylO73ER14Bvb5aaEBE2bR63V6G58yhzqvb19LLLzn88v23NzKtafW0nVuy0r
LQthxv+1pc8Hbaj0UlnASq7BX+t9fazPbX3d/7d1/u0xW2u9o9vsITRVJ0dlpA+UGleuPZE/o+6C
NeDr/PPscmt5bHl2ubsslg183f231/7bprKuIM7F4r8g7Xmj0WijrkTfIOTbsoOr+//6oFXWzDm+
nieNCbfl14uW+8vTomL203nHBQBad+zS9KvpIgTkjP99c3lqWThAxLVKO369/I+3WO5a+mB9Emr+
IwzL/69KNNN2BOqw/zOp5ab+Cbrhdxna3y/5h9Qi/rIFdW4LtYBDxtDvpBb7L0c4jnB1Q4hPrVle
1K38n//DFn+ZgueAqZiwVCAL/iNDs42/fN+3XYRr4pP98p/I0Axf/MF7oqFr8RHgBOomEENd4WN+
xwUmDfnKQ+dHt3nwRv+hIZ50bk4inWFjDtOBpHJUld2ztKrgNPseQ/M6eSLr4UeIip2sDZsCvRKH
fS1AJdAria3LKKjUEFp1+3Virq3k3CJk28eLT9JRhsqxLd2dQe+K4rKJuZBFoZoDcxabm7aot35f
Iw0wjGLbSjRdcSoELlXyJBmou7sm6fGvNlly6Kz+HKDZjEmBv63wDe1ay3/GMIT1iNGRCNxb4W9q
cuhuu6qK7hIvOwatfW2Mnncxm+zK6ZL6mPfW90jIEwRohNP2wCAQdM2uwnAK5Vv5F2tlvVtudcp6
J8zxuRx6HGGFuLH6vCTV17lOyLI5azJGo9o0P6iPfegSL/CYetMWsy0j9UwMJ9sbjRUJSwKHWrfL
jcE5g7Nwzn4/Wlwv3xecR6XMa1jm8nXIt9GQsCn9nvWPiO9LzmfQYRqTNlFCWPR61EgOLa65Xtnn
cFAhhekQfeRAmRcZ3/IdfCHEQTGR28WLt3w5XRn0GOLBZF5Me0X6OODii5WdDwU0SqLCA2hZJ+7J
o7ez6fD/RfgAEW7vEmUMNJRFUFdmwWzxDfaqdmT0wOoGJR2D/XaKgNaF+ET2OaQWRhRtUW6cTmBI
VNZE5BYmrE666qBi0cWF7p6SlnG0/N9/+j/+ia9/p1AWSa3ufll4JvVyCpTfNl4ZHoX+us2707IY
QSISt+P81F3MPsyWG8pKcb1fpJdCHQzLra/FoqU00yLY2wAoLd7+tCyWL/TH3QVVXYOjWddEzRNc
UyInSlRx//PmPJq3Q5pQnDPM1wWYvGhAl1tfdxdJ6OzW5DZn6Xr5pwvV8l5ufS2WnWG5O08jmZhO
QzaJOiyXg9GdweuvpFJpLg8uewfksRcri2C8qZ14+em+Fl+PWcq2m8S/DYfSxdu7jJGWMdEyUEqV
CdhTduBIGYMXIuyyGNXIbznOae7iJW6UrdhRBmPYf+WpRiHCn69Kkr/dT5OdmNo7u2mGeespk5qk
GjUzk3oPE73D7lnYG+pYVLQTmiKWZ8wnRy2Wu8vC9OMG/H9Jldl5jQ0M10awL/sc2R1jvg18Ovzu
pkc7b1QWPzT93IQ3lO/zsT3XQ/DNK4hjLEx940aU5jzLepw8Wq4D1QYMlOpD0W5CoHnS1cG2PGCo
n3xZWP/cWu76TWEg/dL3C3ZgUi8woYDvCT2+4gJBNTA3jomyRYoMIY+ma+GWPi4mGkSkJ13DJ+lX
Q7Sb7fElymhjRZqUJ3t+4pdNjHVo41InXKE/9cwfTxMH/C6QzkvZtDQrXEBWsZXtlo9YqX9bUu5d
jcIkdFWd0JYn+ijOqhdX96vjNFTCuDaG+HGa2pkjGjVEMt81PnXRYrDLbdc31/E8fqd5Qmq5Rq1G
7y9RiN1LXenWphn8QAICNbwqDSQx1I2C+iH1sLiGSfes29XB99BVmrn/nsEf2Mz0ev1d59fpiays
C5w9cgQq1qgiHPlzMW+6IfYpAaRXpefme28cX0egwMaYvIY2fQ5rRPDaZB4pc8RmkoHCrjCON1ad
IJHs9NcAPS8Bk5mJCLq7pi0b7ooY0rqZd4LqVdRgrKYO3KLi2tJqB1Js9jeJzEmPmTNOEX10sSlQ
zC57U5hddSgldbOcz5GjIQizo+PUmlfoNR48qYBkzv9i70yW4+ay7voqDs9RgQvgonGEJ9n3yZ6S
JgiJktD3PZ7e60L1l1Rflf8Kzz3JSJLJTBAEbnPO3nsRpElYJwynGG3m1DG/kfd+qCSdtXjoThhe
4lU9hvi9kultpIuxnmLExjQCvyemZa4oAn5oemCd5lI4W5NAyhXJFPO66h99Vwu3hte/RnOV7PEO
3clXbY8BIJMdMYawnBEw49QJ76YZm2enkdkxx1NEC30F+SVc51lmoxAm/oD0PyqYFr1J6tla7Zmr
gj4t/DjAI00HYZzo/RYfB53GYLgXQQwkw0JbZ1qIyevIX7sjQW49LftNZ5IMm8auYAzHOVxbprmj
c22iFkx+TGLW94E3vXTpdKcYMrykSqY5m9quLUwH4Sn5t/oEJAmk0YaSc3cw4NHvqpI3ZYv+0M6k
QvOPH89Gnmi3cYLOZAbfwym1sedp6abyy26f+9nrWLYj+BDSfgGdfymWMNtZw05PlTK02+BhSsuz
2br6bq6DtabV2q2zE528KgAOXdZj2pXJ+DzEdbOTVjdtkIWs4WGJq1vKcpNRTGIW0atvKVoxtGQc
V0S6/84gYGztuub74K7D7lx4OoiC3DhCLdzoevQ9IQRvNZCSD39cu3agE8RUIdRkPqe3wQ3U5+Hn
BlnfRmffT3+rgkWSE2Brph4FL1u7cjDf2fzE9EkFlBwTMN38XeTmg5P5j3npXJOUc2rrxZfWaz67
9ENQf16HgmHK4b6Fq1ljyQtug0q5M1LnQLAgwoWEuzMMwTFJv7s0mcBu6PjabiqASchAw59Tviao
FzqpnToSO3bkgyK708l0jsHHDSFYm84K3+iEf1BuYTrRA3Jbdand5nZLMlVMN8/mnhRYABAAEnuH
J5z+UffgzYa2haNsszIYPoLcQheQ+vFhTmWybo+hLd6HRjc2pWZ9Hm125I5n4ON8baN03oya9TOp
HfmY1y/1FF5KLxi3TtAmxzqx8QRYqD2pRHK4FKpxfGJClQlyODQf6HAfjMR75kAfoiggORw66TU2
sdxOyGYz+0c8mZ/mMjDWNhZ4iBW08XXoyYFZbqIQoBXUbGSoBl2QrKMhg+zkmhFHuHIR++tm9bMs
mCLqnsyAIrW1FVqlfGVC3oM+SSJn7XwbpX+PYQwSp1OhO5lj6FzU32jDXNpuvJko/dddnjwaFKmA
UKD679sXC8lnE94pPtbn0KaP4mQOmQ3FeBySHoamgARnJBEpq+4gNwz9gYo6xvNc0rLrx+Z9SGao
0PeoSKa1befharImgUkx3SPe0K6uNL9K+cWcIv9c++QxUk1nKuKubyt6tFmSPJBRCJmLagfk3h0K
SGyLeI2dWfs6580u7PJPYRCxEp8ttqsk5gjHew9dtu3g1dg/kIxehig1ulI/ayPoKI8cmW2iVd9J
e2+PnAhyEeJ7KQFDkP34MJOCCMg+JLINxyNwiblkOtIiSn1JNaKmAMNkkscHPiNCZA4X2mDGPhMX
t2V46m7MpaiEu4faraiP+wDqDGKLO+KK1oNNSzTTo+LgRDHbHL3fJmOx89W+PhzMHFWpWp8sXy/P
goSfLF8OCCCbSWNJprYvv0Nhfn/JlJjvhiZ/Gy3cLPj7Y5LMc/B2Q5z/PbVmKSyptVGsni0PS2pM
0Y3yCBciN1jvUTMWm2qenk2z1ld9jCthieZxOgdSaBVVSOFZShDUn7JLohDY2F29D2kfj3n6akJw
3Gkere8qYeVViRL2Wxp+LNKjRbiz6I+Wh3gcWQG7LINoNwI1V1Ufx5LkNTUR4tPQ+HskCaEXLY7l
HnZmGF0W5WI+9V+TQKPBboDkGvp+v3ybbPs1mdr9IdPpIBbVdLKDmeh39RDpaIKkSUNs6bS7rvF9
ovm/dZe6k0BYeuz109Ix//2wtM0NZABqW3ddkm6WhyV0KStz0Ks2GsZFW7oIQVtLTpT1VNiLl/rT
DujYfdHUZElACWd5aqakTvyW3AiVOePvLLWyH5I2wo6pnjJ2hTqxDaC7hn06kl81Ncj+I0s8S7N4
A+7TH5hFaBiPenANegiYFoYDK/CpILkPWlZwcRdCu8dO9B09CSXCgSL31HQFkeTIv/w2Hm+uevDD
9secIqtJpTOdiBzGyVGzP5rDziPwsEf2SHPkS5SzfBL2B9J92GYTSsEscuRaqkskjIpqPw2ZfRc9
eeU564U8tL92hSVp5/knwCvBLfcowfc0x1YJRkrWbQPKztr4SmgY9oSmeLowNZTPuM4QnNbvoo2D
F9vVoJCV0CfZjWtE7Ofylc44wBoDarLV/5xSv7i2ojVoMEPiWOJfdBN4iCVR43qOqO807er7YCNt
HvUCYn0sz1x5MAZxrUPKo/uzyorZJl4Lta6lhePV8CblnrpiF7nxj/AOBXX0B0v8MJs6uVnVMc5n
mNiEvm3MPKYNxBS/qmZIFVnjFLvGm3CVKTJfTDwL3U1/3Sei2zTFOD5mHUBJY6yu/ZCx/+eCQWOH
BamswFB3zrglzyTDD5PB7q7dDRCC+oZwsCEQesQ2hhN2FY5RfMX67SJ6rH/IiaKBR/aPs26rub0S
NjBjMbWQXrjFmbgHesYaO5kMaoUlSX/CtSsOxOSebNb3BLTr85lR4dj0rv4yOSDHYWEbRFM33ytj
TncxTaaDBmJL60NrW1SAACd4YZonpofBcz45rkVfdESmqYxBg5SPMX2fnUv0AFrHL1o+mQ8tYL1b
jokpd3LtKnXT33sdDh+0jfvC0pH5sMd6NHUadpMcNxmrFlhTFd7lPD3nsmc9R+8BUdF2woiH6Iaa
o0gYqaBegBM1RXXPAH850b2N2oucOusWG9pZ75LpYI3ZR0u08XbyUno0dPxuhpvCGSU+5xGNX37o
maQHHtg1TxdnNE46K4ptn7fNeq6FONbppwltx00U/F9TOdLb7uhwdYOPHKOJm03LX0QrsXG4uEoa
fSHm9aziaCJW8DnDzL6ZJ+DrCdbqqfaKbcKG1aDocOiq+L2w2cjOSXshQYQO+aMV6E8VVZoDb5tv
QVzTkE3RqGi1s8+LpCKobNiKBG2DETXbMPL9i+uP5nbKrJMjmseEsJcLCZ7DZXnGFgXGgkYomm3X
uWIRKuVaDIUpC9YpVCAc7fMV7kS6mdKnPobqI3woL71HDUgrYkJFe0vgMOh3VhF1Vy8GFoFWcdih
WaN30W/1ymtXSG9PVlbZzwkg8ScRjCuIcXLvtcVHSp4FFEH2OFoQ3zvvPkKOwlXUv6I115/0/DP2
8fgB/M2u6smB7e3C3zK6kthSfxP6TI6fXROf6+kOPWJQaEOT4fCCbA4oV6T3Jg2yuwsu5JY233Ch
4/hBJH4MWyd4KefgpKWVe6xq3iKNi++DuKS9i76T/scannO/S4O6uGHv2Mf9JFZhXbXnom2/0nM2
L8iLZzTGNQhsAXYBWUG5pdbRHWShfe9KZ9p1+EHWem6/JfDJcGnGz13r1TcRygKIh3hZBtpmbp4C
SV1DC+RwE3HG9n5CVKw0lCCF1nqRIefWEbHPMAY2pL89WNEQXDtp7MyiyQhVJdBA1p8bX9SnnIx0
x/Xo6ClBUItvtCtluJIY3XGiUYWonURbTelY7hzHe2WgSY+wkY9sgT9KWafXCaTUprWdceenrbM/
zl4OzsghdK8YjJOhfDypS/xuprsO/9lIcMV8Siw2u3XfXqPGEPco8cQ+TnoTyo1jrwo8AjvNTkiU
CId6UxpkC8xD96SqqSMR2bHz0drDvm3sLfdUc0B1i0yqiNQ1XOyD/Js16BAeq/6Ai0+cRvGNJQYS
EIBNKqNrlcVhjlsRSkLegW7KEzICtWjco1c8eKnzI2bZ/kpjeQvPNkMrotlXIUlTJcB5yqevsZPK
tW9zK9notYjXqaBdlIb/mlwzTx7jyE5vfVLIR5bX/XqoE5yrA3GAmg5VAF/1z2YGSJTbbctSF0eE
gxUcYQiZPX7BApsE8JdKURHnScMIA/pEjoa7g04IKzqCQNUYLGAJcIAgq3S21VBj/KuN27IKQ5oy
r3LZtquuINo7dTHk1QXxg9J8rRinrbbLNxJNPKWGYECTFgAY1OGQB1EAxAGsajRRjGGx3rbUraVP
QIc9y+tsSGIefG2TRHO2R6T+MdYIbXBwPzmt8ZbS3zybmnX24q49EYOIuXmmwY7y6QgaxierosMO
Mny1hjk80wpjfJoEapkkyu79XG5EAM8PlSeLesQsoKHrjS6S+eR451wv6qtoyP0oHBa+Ptgpt5+e
A4SnWI+GA6Uoa2V4DozgBtNeGKXhLZUqgdyak53H9rWCUl4LtBFdmf2sdUIVVi6WNFmXTxERLFvs
T4AAbL+FduK/zBNSsUggzU3Ilbl6JMdvpUfkSDQjE3K08Diz/EGV6LFrNZ7ZSf3sZx3QTINmgR2j
UgQaP70WnTk9leMw51t90qJNkGQWcwaBo2ZLoaMzpLkt0V6c0UruPDyPK8hIBB7p+ngnPuJuW1/b
OO7erQ4xcTGn9ap1mw9y10KxYpS8aW1IJSqX8ozLYmciF32san1aa5JgrVhY/l4mtbaxypryZyOe
cia6oMq8S9CH71PqsUasILYqzfzK8YvqnOE7bXpLQ5qezvqVzRHz4ZgW29AAeFl00HYCqSNKxcV8
yMRwKIVFpUtdsCb4hcTCF2GX49XyGm2f5OUnvXLrSzHEMO05esA9xZqcGGPTUzY7pLP/NQvK8pVI
yA1hrQyyCjyjVahhSy14jn28V7jwUN/T/8D8wwa0cYu9dFFseS34enBiOOjY+uDzlOuWiWYLGmqk
ZQGRLBl68zCg7j6HNTITpnkNkrZpXKMFb0PldpWDDGe0ZDHvYvhMMqSDi7jXjGCS2SOiUZdmDduH
qjtFMTktZAPlfCjelsY4hBEr1KQiYSm4jWktz7Aq/BV6VYxe+NiEFg1Y6/kHOF4Loi/Q2AJBnV3T
bavWLlqyIzln65AEAxUlusfDph36ysAPOeTtzmpohCMYjmkFOeLY2sWHIVkUiR4qia9J/2bDe1+n
lQgOrIp25hBwRuYm2kazS+mYtJijBKa0iYu63lCD7DfOoOGNgV+GeogTDTB6DSlvummVv7JNXz87
AIFEdHZ6ZqI5j3ZWTHRga2cXjGj1o9CN9VCWDLdkw032F83ykMu4xYuexvNBBqZGmClBO5MBZTsb
PvfpLBhloW/4o0VFMevg07FWpkDaJJ+sapz38DfNC1Jxb19N2bc2S/AVTZ6DYVJPqUfmdE7M/BLZ
LC58yqsba6zjM9YnlCClRumbjuUxcUr9KHWaTkV8Z04Ozm7rp1esGYgHkuKGjvsXKKccIzaGMnjy
qW1eMWAwKn+K8mi4uElLwpZvVvjQAYKTMs8mrdCeZBw75+WBlL2Yt6tjhFBWdpdlmexw+DCcBywh
q8yt9xECxqsR2fmVP9vtIoUUsz9LAARHX33VOvFnfLD1mU09CrORsWAw7ffM0fJb1eEJwyP0VIJh
O8dR268n9qxbaG/b0piGp1w9jKTFp3n35PXsVPMxru+V9VY6Xne2JKBvNg/GRUNKuZ4rUhaTNK7O
ZJbFx8KDdp2n4gHO2fiszyHXOmjpTTQC6RKWIA2Tf9yatE5UlF3sriPd2iFTL7b9XEf7yGXt6jF2
rUFJxKckm0n64f7F5P7N6kkdBJjn3oC9rBF1RlcPTQCRA0Lwrt3HMErrMeYy9JiSn3sftUWq3zSs
Tzf2vMeZgLBLZSdri1Cec54erUI2d08oRVfp6MR2dncKhORAB9FEfdtKsCexbJQUbtPJ664ukb2a
yWTA1nSVlskmT2R9LDMG4Ywwhqs3smOh4vTgtlxEZl8nLDMvXQ1Wx6F0GIEt2qSl+TJI41xi39yT
uBMdEZ8Si1m1NE8qL7knU38HO9gTrBjvUQ+j1faK6JhlOXUa8gMG0Hwo9ZMVWmZrRQMTXwiD53rM
aPG0RhxtRYEyTdpFz/jhcV/39k/8uD/0GHiPl7vfwglnXNNnt6IFq47doltXftVtZT3farNATeWZ
wzqkOE3cVqrtp3Fs91bKVB+zbdoNSpjTAWfdRVq5dytHbEK0GW+ZrC/kXJtH06HfPE9OSeADnEs9
HcKzTNsn3e1KIOCkh44jy/TS7V5K33MvFHBfAsFckvrIydDfe1u7w+am4QCryqM9SfPInpuLo2P3
Nslun0lqu2KuauY1QrPayn1sR8pTg4TmrmmatZkayaqno6JUieaHGYwqUMtBKwrXVCEoTZ1Jpuma
99wuPpP30a79afjadaxsVWbl8nd0biX35uy8D2HOBRwF6WEQ3Wvo9t02xDdI2+0++2/2aAW7HvsN
QyCxA6FH59ah8XTCXvJSJmdSDsZPlmTeGWor20GG/dXjW7p9f+n7/f5e4HcvYZXnO6q5FHszVUsq
VTe2Q99GhkZ1KmB0AXIlalRVyjSvSxkJVAqXilsWuZ6t8T6iQVi+juFd0LTCF6Yc0ZMH6My0SebG
xMny3bKAqyJG30ZW1K9cPXgMMHis2hCN7dK3b1UbnzXUcBA1BE3Us+dWz75mpktIna4dvPoe10gV
AiXFGpQhlcQJFJpgpdcNoY2nwMizTYVtYBXH7XBaHsI0vvkt8lCNUs2pmQhdtUYu7owu1tlPanbK
0njkZqlXvV29yZmI0s6KCChkL1Oc45TEPpr+GWFiLmUMW5TleeIOccJkOqaAaShCz4AWlPZpUet5
MzOvMXvwvAPvVcQa2SkxuDPPVGwFJe+LYHKu2YJAF1N/yfKwCK4Wadfv72mmEe+QWb7+pQ/tm6yS
EnYjcvSH0/KXL8+KMh//+HL5gVNOaJVNOklsD1kFQ587Lc/cfzxbvgzVCSsM42Vuq1tYKetmSQYy
AzsBp8qtOyyW3ZxAoNTU5KZffOjqQSrj7gxddSHtzq7y/9ukA51K5blZHpYvZ4PFKNw6b2Vl46V3
k+ncBLPOOoCToY5tVjVN6vlKhpEsIoWE0ZmqOk1juhUseGOzZt+HY6Up9U/ItrXtL7CqjuURpwb1
UtYgiOMc+dZ5cbir6SyfMgjCp+VZop6FeSp3TRvfl2/RSBxJX3zDeft3kDFkFNrZZa94PagAf+sY
A9s9ZcWUU30rAQza1bfepWgGU7Rfpe2EUOYfD71ZXDpD1NijElQjsicnc6kI0xxEAGjGyUHrbcqI
VDLJaXwga0ns/n9cWT39jx85FarpZSp//O//+fV7Rh8zQtgbfbR/Kr6k9Mj2+r9rxNZf0+hnUefR
13/9rX/IxKy/CVQKjkSgpeLKwGv9A+hl/c3SpU7uGLYVQzowA/9LJmb8TRdsdz0Wjo5rGjpsuf9K
KzP+Jk2Ti98l/8FU1Yf/F5nYX7PKdA5LUE12CUdgeYbE7Z9FYu1sQi3uaEyxA/KYi4kaakfr0uvE
WRAv0L8W1phTXwE6UEUqxKJGji9a8FB0YVi0FNlLpqcf2Egv/eiR02fmhG2EmwrckjTyewYdgS3z
9AVNB2E5sA+Po2cdGq98HVx3vOfxNN691rV/XbYf4/8KfhT/htwr/0X9xvnWPcPB765bJIwjtPtT
/Qb+qEy8sOtvgWFm+0HZo1rrY7ZqeQiJOLoUjhNuRNbF+5xAlzW4MfdSD6O4laH1o0UXf/bG/l6o
PZsh0vxAF7wFtdPb1zoptxSEuweHjiE5OENyECP3bu2ytvZd/3ufDNFBx8GK2E28OFlBcgT+O1ZX
Jd57N29JOMp/tkU4nGsbtdVktVsNUcSRlJT4bCKIOCcty5zRodI5TUmwtbFKnc1wePA1zd00fm++
kiftUne3wnO4lbnGVEls1jNtNJM2D9kEQVBH/+Gc2n9Fwalr2HZsiIYeNTT3r4pCKyK10/am9kan
hzZpF0Y7r7e6LUFdwQshamtZ0gLSaAaezUiL9nkZfyF947trBUSkeZVBARx2lp/o977vzENbtB3b
4p605nhfj8RgxXaaUNQkcozSwSvZetWq9uWnIG0RwKQ2zXSEPucAK3JAlYwKNY6sPNKHl6SgRhDa
8fOYhjk+KsBG+zQsxcoxsuJmjSLcV9JHh2F4gtaam957SbJb1wOFr4RDSckYxAuKBZl784NLE/Zt
Cpid8BZRdi7DayKKOyvXExvBhOr53B5CQz4lkUuKddhmb0ZL3bCrLiY08WXm+f3Qq1yRaYqj/0Sn
/kvQIDevA/SK3jiJh8Km2/LP17gzacGggZ255fJbopYhrlqGGH2sHQjC9rFCGtG5Rwl7HXsr2id1
SPQcpW4jPLdVHaORkbeutfRL1LLGDDWqyBuvqvS3PwbFf3Mv2hzGH+BRAoocBe2AgckYw4O6rP7g
Vkt9DKwSAvhNhwmMYVBeczuTqAUG1muT7f2HjzMUa/Wvn+ehd3UslxjGBY745+eVXP8stpHibxpN
hHeNaJQ2mVhpG5KpUlg3slZJQCPM4LnihqLr3WxsryvOnt6ugs4i/vaJWLPgrTWxgqO7ZjhzvsVV
x/RMwC0uiH5FqHe5LzCBbOlCOddizupdabDpaHTfvv6H86fGqn/+g7jXDGlYpmXbajb55xOIZJiV
Xp5FNyS/X5w0pGYUcvGPrqgZrthdBrQo8YLIftv0pXYxGYnO9dwZOzZRT1FkkKKth9tW8EvmxGjI
HvVhecDa9UPkrUNyDbcgap5kM+gzIOk5b9dNCHcYx9mlF/x1Tj4Pu6HDuO1XAy6FOiPHnJXwrJni
pEeVtWtqJ73pDvk2yB6cdy9jc4aWDYFWSCmeUs2Kmmu3ydp14M0NQ0DZ7IKSwHz0G+NVG1IwBJ6+
zYWBzNQh0lgDidE2enjTap0tjyAusGPDdQGNihiKAKhDYKeEARQ5UctEYN3++/Mu//VCch01PRIO
aiDMttT998eFq9sdfVDpa9fJpYQ2Giuix4ZHV9afhlBj4O1jyj5IMjZGOH1PhBv/MDOxMeJi+Fol
BHrXiWXf8VMisyT4eo9j33+K4e7g5eO1mKJHU5u+s427WYl5HPEPfYkLd8LMP4Vo1KYJz3mG3ATV
McgMap6W8B30E09EPclNWjceIL7ZWRvV9BATl32ZlQwEoox2DHLxPBiJtZuMyjqE7Lwofej5QZME
F+TWaB2i3N5qCJEOIxbrrYXZ7xagziCu/nOfjOU9xe7wZjmPtdGM724jWzpJ2//+BFNo/pdLG80b
IwLpq56wmFUURPePU2zXbqTXYYuJNqM+XYlUnD00WWe9GSE9BpHYp3QjDssPlofR9X1tranX1Ign
SYf6x+8IX/soZ6QQv7/1x0sk0rFqtbz573frmwyZmzOVm1/vu/zYT2M+4o9XzjYhGHCXrA1XCuZh
9YkaOZtHjaimP35x+cGvj1wOEDGm4mJab7++Zy5H8PvDJ0+lSPhOp2PgbUnp+jd/0+9X//19xXdk
09Pp1zGo31ie/XGw6uB+HdPyk18fSnH/jmte1H23l62rnwv1suUFPmEm2q8zv/xkeZiW0788tbhl
E7ZyzPEY0QRg7ia4aKZ/Rt1MzsUmKpru2guGvt6jO8o21d+1PSCsgXXsWy/nn3OKbn1qXydt+Im8
Vxy7xLzE1vwT2YW96afoBSLRV4J98Gwm47cy08mw7GCxDw69yZEmAJq7V79zbnFjgDJp7GBPoOG7
EbFcLeR8zTudxBER7Ls8OzPhk7sqsMETCoRyxTcJQyvoqbSkHgYVy4TEN26GoaJgx8dBYzonsGtF
HOuqHUjFG/woWs8t6HQirqByUsZH48quVEc8mDOMdj3vEbkU7PX4B6sztJuAd7ZZdLII4WsGw35v
XONm01uJe7pdTnyNTO3Iv01l1dUPojcw73vTNolJQNTbHIWH3U4bp9P2GbfBhtzsaG+YBBuYHROS
TZi323+x0i9uVhcbOYHXpiewlmZj7cnGLoEzJqu+8AiVdUuVOEgcCtmHqyQpL/Sx7W0TheT2WOLT
PM4akZ5kpjm3ABP0WaMuskoLqCqSKIbarrdNTqlUVgHb8yL5lODWDRvifEQ6fo9l+Wywv90UtvEU
B/XVg1wN6SF7mgOLE9yU+8priLrsT1ruv/heCYFDBZPqw5aY4g8Hn2Wd5sm+RWWHNJR8YRAbFJjB
BJXmvp1wz4cm8aDQ00fNRgwc2OKMOXQ0xIb5MjrW5UGr7DOGVvvEjH1G24bROkyjXUy1UyaC8+Dw
34vHD/KonjKlgiCldjsVlnkoacMGQtOPk1MR2TlygZErOax9AABd0WGekMcxJHDMAt9VB+1BxJLp
PawulZz29tT7R2QEMaN6zpnGUQqTg0wYowkDuskxq5uMoThxXkWFb3o2yFFVTa90BJxpNN3WmQvc
60p8UffGsXY01FeDNq1nY/zpDMkpHd+QZX23iw7Kcd0jyCWsCD/FxcV7CqtjWhfEze4qQi9io/9m
OuEl1SSyuuipZZ5foX255BVYcR2NRNkooSTexmEitiY9+OS9tql8G1HB3YfSIjCH+OOy6R/qyq43
LTu9WS+eQ7NERVfY9jaoy5smDSguMUW2qBEEwAferq+s4OT5gqx/Olt9uSeZIUBxU1Lc1MlSRcFJ
7OiIIq61GFrjOf0+W+SvGmU7bMHnzSW05TJ3JKvu/tZlLUybAeiJOa/KWkv3+mTfpKGTJI3GWrih
ARLJDU4DSRh5DEtBC+4MWOnJbZK3qdMSdnbldMgN8zT5WHxlQuBfYJDF7KTcpHbwaBX+yK2l2l9f
M1trNyaLjV0wukRcyBYKX7lz7WC69S9OnN7NIdzqDIirCUPzep5RLjVuN2wRo9y6xiKdj9zEVSyb
l6pnP4ixj7ZCQXa1w6085njkWV+ubK94ZbG1i2NEATZBUBjpL0jts2NrVJ+5hgAS5657MJMMmnGG
3LgC1cwELT9rLudvRIW3pY9iKCWIT3coJXUoubg2TX4nzQT9RuvZYIVKgESOrkYnCtjAQriJPYL0
GoRdHCFF1sg5sx36JmE8F+pMR9Ke6ePAaIhIkkMo8t471p6t2Lgm5RPkHG0nJE9j5Q7rPnB0BkjC
U4uQjdI0WWfcPLic2RXNmPsfUzfa9sbUPDTE4sa1dSRBO+IfYBLga9NtKH3SLvzW83YzDqGxjWlw
tsmXpO/pERjUWWltpO172CTHMelctBTAvmsyjDdeR9itfCjI/DuOfkOGcQnRephHSvf2YztjvDcn
No1t5p3rCZoN0e6k9xH4OKa6ubdEh3u90s79fehd45yVa9VmfI50Kr6Mh2uanqiz/GzG55Q95z4S
fMxitBWM8ADECr+1/NJ5/cXoyCdJcvMFns7F8fkPz214pIatkmy9ZNNE87NROQV/3FitjUKMu978
yg3W79MuIgS8oVdVN+jwjGofsqqegSqty8ESOAuCfYZMavR0QjJqEhnhXGMccMq3KtGfVmUxf84J
PUZBSsfZi8VaM+1PdTXeQobOMpv3nW90qE6Q0hdWiL5dEv4Z4q4ZksEHE6Xtx7jJVr42Tg8FNYet
HnnYUQUraNN8FloaUsApGAEMLcTz1b50GgE0ldCqTaZVBJ+33rn1S7mnMPHgxOOzCiZDOXSFz/ID
/fIPYu2QJ/XjQc7kDggxftJzQdpdCD8ssgb60GUoV/HYXSsg6htroD8TwPxsZf5O5gKDNBc5kvx+
Y9fsmkJZHcPs0oDlZICJSsx+Q+QdgF6JT4aiMniKz9AHkBqwzOvEUfCK5WH5kkCW4K7b4QiAG97D
8mvq9wUnhrgPPhvki/bUKlJEqZgRAeE8LxEYieU98ENe0dt27xXz6c5S1Al6R9p9UiSKWb1H7j72
ilFhK1pFobgVoyJYpIplYSqqRQ/eYnkvRxEvHMW+MBQFg61Ytu8UGQNljY7PJP3qKMCGkZEASE3y
k6aIGq4BW4Oyy3AF1zVuPB3yBjSi3fJSTj0WNsXniBWpAzx2cgwVvaO2uHR/vVt/jRXhw1Csj1RR
P3TF/3AVCURQann1gYNI9blo9a694oZMiiCCqDW8DIoqEiRMGaUijcxIjgcB62V0kHdPikfCkgct
J3kpk2KV9L0Qj7rilywv061304JsMjWavjYV7WQK4J7IBgLKoFgojuG+La+UM3pBxUvpFnKKYqhk
C01lkyi2ivCgrOTgVgoUWN9dRWDRbVgs6D+Io1Z8Fqe1tUergtmy/C0WGJda8VxGRXapZxgvnaK9
2Ir7AoalZQfvviwnSACHYbqq3lPFi+E+GM5VAkNGOtBkCh2uDD1bQoc4Q6VizliKPlMqDo2tiDS5
YtOkilKzvARE6soNIdigD/HWrqLaeIpvoynSDUG3MG+88Hl5adAFT4S/UDaoIOTUipWTcd3RuqQV
mNmQdFqQOr9OpEv4Rz7D2xGKvOMqBg+4bv0JVx8ZIerYkE+iekf22AW8h2wy0pkU0afRK9g+ivJD
+lzxMVjv2sL/8SEBVX2tXwpFBzIUJ2h5Qa6da0UQop/ebfDK+AQowxeaOEZaizCQvIL95SC+ESdb
bizFJZosCEW9YhUt75CtR/KTP3SbCKJUcY0I82uuAxqWTaWoR+5AToc6FMVD6lrISK5iJAlFS8oK
lzlZEZQI7V5exZIPlQqfdSsUb2l5ga4YTJP2tByPrehMueI0JYrYRL4a8b8zFKcenNOvA1KEp0Kx
nqYS6pOu+E+5IkE5/LOWV1CHIDpV8aIYPOU5XBhSiibVgJVaPkUq0hSbTnFPFX2q9eBQhYpIFXJV
Lu/R1NCqOEHhQ+BCsMrU0KQ2959t8FbLK2ZFvDIU+yoJoGDNioc1KTJWDiJr+RRfUbMM8FmR4mhF
iqjVK7YWF9P0KQa3tbxPqwhclQOLS05QuVSgzs5WpK4eZNfyPuAuxlUYw/NqFNkLD2O1k4r2xfLg
tLwiCSCBRdwSj/j1gH9iDtzFxL50ihxW0JCUCoUWKaqY1OGLVYo0JkGODYpoxs2DLkfxyFwFv9PJ
YFw76hd0I8U748jXVJHMgK60eBKhm4nmvPyiIeGeEWGRnJjPU9W9BkiAfGv5IQ4aZceBnTYoitqo
eGrLu8Yg1gbFWsOhZZOTAn+tUKg9Yu0NRWZrRxhtnaK1eYrbZlDgWw5ft2G6UdYyr7nivAlFfFve
sAcC1xIG80xmsHmKCghxy/dz1ZNt/g97Z7bcOrJt11+54Xc40DcRvn5g34gSJVGUtF8Q2h36PgEk
8PUeiV2+dW45HNcf4BNxUCRVJbFDItdac45Jelw9kSM3q0Q5tBjmfSZkbnmKlcqdGyMS6NBHWFdH
pdIt/yXhDgl7PTLrkpT0ukHl2P35AdF2psq48yVpd6XKvdNVAp5OFN7yKweVjuernDxQHeGzUNl5
gUuRpqk8vVol6zUdGXu1StubxUjunnrtkig+2jzzvVLpfK3K6UtVYl9NdJ+hMvwYcxCQpXL9JBkR
SLHI+usJ/fvzrEy+aKFKBASrbV98eO5/3uqO4MBMJQgOs1sfyZikxpXkCwodyRuffD+D7MJP6hxj
lUZYgb18wFr58ufd6cgsZOiJUVTlGDoq0XD5cy1yg1GlHXoq91Aiif/zAeba2eRC/82PSEm0VF4i
ak/3zSdCcXmRmkGq4vIV61XS4vK1m1T6oqkiWeIfcuDSHaHEPgVQuLeM5T9EiGC2qvMekBIyyjZF
c2Wk9aGwnOZSIRxDUmANe9euvAsQLhJVvGlmJRy4qqISQldxTD1LrHCtDSd0PvtRJ42iRZWwZufn
P6VifplEa18qhEW6Xwf7kgqWS8x3mC/a1UxsWPGj66CnQ2gXSHxpjF++eT7D9M5Ax1uMfvVW+cEx
SUe8zGFjneSAQ62kBkw84V08i6o6sntzHSQM3mZzeNVy+xttjANmS+feoytcm+YwHHqyE3axxzmK
rVNuYxLmTrMgAD5svPrPISpMckTpJ6kPrTx5S6DncnNxAWNKPLeyifd/+4SXx//57y0PLofF5Pzn
LhZAdMNg9NVvXn7B8vhMqEtGpfK/TcZ/bnVtsK48ogZ6W5F1Ohi5ADXBBNmEmQ5aR7vA7yaonUlF
eKcGhSAr76UH2Csh9Qc9McmolS/uSfxRqMRUjHD5plVRql1vo+dVh6zX2evWA3t+lSkLlX48wTLg
zdW1jePPzsrnLdrl5LUKfTpioBCnSmW5znZVb4ceBjSTx3TrD0+eTfLr8i8MyiqeIUdnNM9huZWd
dZpTB0uar1k+rp0u7k5C/1UtIbOxgjQshwl78ewESHlUKm1APG3cQxUm6/YjUcm1qK8yE5FfpyJt
bad5KjzrwYta3Arq7eEs6zD34a+vlEjSVfG4aTO8LS+O7mgNpQqBeK1ajjjGhf19cZNrKm639JI3
YwBK03XipqtI3k5F94JK5r0ycLisU7J7ExXiuzy2/LRUEb9KIh0TgbspSf+NPWB0JXnAbBRQOigD
Kk8sttJgU9VUcVWuSE9zqhEV4mJ2b29dxsNWp13jIkRbbA6PNuIbLJN3zQusLeAu4nd9JBT1hKSi
UszyqiTQGGl4eApVyDHdK+fP9+PPb3daHHPL3y2QVK1T6fSr2BZHA9so0PmMiJMeeh5LFSMWQpZn
ptaIvGk5pEsE8+xpa3dA2zaI9rm3CWrWVWQzBjC5NzvvwdUmvJIJKTE4Dwh5HlTc89yOd0REO2IO
/EOlIqEpFm3hJKdYR4YDsqw9tYOkCalAHhi9EQQpVUmtMB9Gak5bQ6E/NBggIyyQ1AuLtd+3ioRi
PdoKGNJCDsnnJtqYcrz/HeDd/UfGd7vQR1plKxQxmiKRuRCgW+s+J4F7CckH9XvvquEHOs9mzv4w
rf1jj1T/0mHIW+ddYO/aBqN0mjr2Fqkf2i8j6fchrpeud0ecoqa7Ngeouo4xBFtrMPpHLZmhls/D
XTj9fBaphcCws+uXeWqyDVZZ94Igz9qllkZiBxiQNUNID/RIaJ2G3rBOocTzNUn2FjKkNObSQHKm
Zu1RE5RPfu9g8adBjHy+0vEyIly9gVsJr1kVpFsrRzXt6Pn8oiGMXPF3YEX09Gwz9FsnY2LCkToN
oqfRMA4LRj62g8ukUDILvzZb+DK9Qs0QBXBelP3LoYBHE3TkWk2V+fB3pPwSNr8cMs0o17CTsYF4
2o8oS96QYok1G7DwpEHCcWNt22WY+Q0aIp6ChOgqdQ0OvaN0NRNYj9gCtO0B960LPz3EKPUw4bLz
VzY45OJKpYOJu90DdnoolIzn70Ol9D0zqRYrTIPfwxhrTalUQDFyoOX5LyZRqbRCvVINLSkdf0d1
JN49UBqjTkmRhEjxPKE/ypUSaXmo/I9bg1IshUiXFvtnvsiZ/jaGmkrtpHvyI8qYidOtuaJ6hKq9
aKMWmVS+SKaW77m3thTuXAvwPTiatRZKZzUqxZWD9CpTGixQtGyOlEzrbz7ycldfBFxLEopO+9xV
6q5RqaOWQ6G0X6FSgUmlB1tyHGqlESvwi60MiDrrcq4eq0G/BS2rPHkmw5+DryRey93wP27xy+Cs
NczyMyU/E0rDt9yylbDt77vLLZ10hiJ168PiH10Oi6k0a4q3yEYpt3Cjl8Nill0I0n8/5iu9XaqU
dwtGOlRqvFjp8mLfQ8JruW995M6MQFHv+YrLlilFH9ld1dopwOFrtiePsxL+KQWgsYgBya8vNkzd
aI36XDFMfaQNzQjU3GGnuCMAplFj68+hAOBYKDUhdixy9JQGMVIzWE3pEuHMMyjlvVoOLrv1VaUn
xZ+3pC+ygCY+KkeplG3Ly8FIle9DynUkkeWijUyyL7130rOjmEdKP9mrdWpZtnqlrqzoGTIIgcHU
wHtl6kEqVDzKk6MkmQhdsFUpreaSY5Mq/WaGkJMSiUW7UOpOU+k8/9zH8LVCNZofTaUHJaqG6Dsl
FmyCGhoBsEYlIV3cyaI3rXyVe1G5I7vktqCrJ+WvXpaD5dY/HotcQN2BaJi48r3oRRVAxIzHC9j7
dJvHhP1kMP4fmBUSqGD4UFliAm1mHaKyV+iC6S7FmFnZN2CRzU6Xqf8EUmXXU+Z+MYMpNkVgk3sM
oIZPIxyPY6M9NMykL71MelrAEY9b0cH15uzBQsWjmIsQPOLmW1BgsmDEekN+LM/+YOWb7HWxHJTd
HDyWaAwqSxtOacBA0IqZLdmMxFduZHR7Feb1NDY1Dn+hlZvQh/JCqJfbbDtzZEyTD2DAkRE8GE61
LzI3vhZjVpB2bioQREEUY52qcsVzHlG8jM8mHd6t9Bt9M+Tj+Ow5RF9bhk56ojvtzFkrrwVgqsl1
rSuwgXJtBoxu2iReeTRfPsi/FJgv1WqdSnMN3jd7MNCJrZBTVjvXzLMHr47Au8S+MrVEwS0f0p+t
HtaX5R69eLaAFYtKngZQEALHfpelvZ40z/jWE5a2tWwD9YVZJO/SbrbL414NEUyasXF0CRe8tyT0
VVXqvARj9dlOkbkJYKycCQlzUd4jgDFn51brTvuOdc441omRb/oIPHxlzLCPo5KhkPqpn+nrxslJ
waqDctcVEVL1HE/UUa/Y43rD1L57bnhiOx98b2yDz8Oat6BWs72ui5hWzi4pRvkiHomi6p6Wg9XV
CeIJGRxTZZRjs2h8Ca1FPFA4t6gPcbikbDw6JwdZxrid2uPeCM2/K0DEoRzJLMkRuWtVbF4jdWvC
W4YJVVaH1i45dRyRnbrMnp7jvNXWpoIi44oDUzvBk8iHDt9enpJrmOrI3Oo5PHkzK1DeT+1Rjx3z
0JX5LwI49VVf1vUdxACzjaSj2WbPsBQsRGe+bw879g0C3FeWfB+i1wAzfFRb+l36yamTWbwmLKq5
eabMMV2A0UDBRT9Zf+w6zeFJeBgMDJfsGLubkf1JcYnzXBLAQFppnqKiXQWie26boj9Lowp/WZko
gFYhJdoaXX8c26a+tww4gHDlTzYojciW1qMbkA3hoDBOYkvcXLwNXgqrZRLpsZV990Rsw6vrTcVB
4CV7WM70xPWtc1LuiGbdoAp1Ez41FMHlS17m/cUy28tyz/BU7ITeMLnxADBYERzxEAD8QZO5/e7J
fN/OVfF9DOizhQPElSGXn42spwfGovS+HQsfgI8K3FGHeZgfnJQ+eqHbGRWLx/pHSM4qSHNxRfu0
7pFWrIy2HTdJ6E7PlkM2wxAzbQstUrEqxCJAq4ozOGWXP1daHybNSlzp+tqrjfi737GVgEbLXLv/
RHflbgAJEawSRNUtCGhbuI3/LVKtBFqV9QMDon7tFYG7qzMHa3w7TT/wcG0h3M+fQUBAG+bAYhP5
FiQRvep2mj2JV1E0rKDNnPyQUQIGzHN/aSkJ97jUx2jP9sw/VbXYspDFnwggo13hx8Vp7PXgmWQc
6iL5DrvZemscPWGAyIXAhMb85oTNX3eXnzLhZEjqsFXEpti8upLFGWv9h2118x5IHpIVdbdp5cfQ
GijuzPF35+jz44AvIhqC/GlCDHD204ANrk0H2HGL7ImuJcHmbcSsNJnom9De1d0fQcH4HolHfMN5
5e2ZkkzEQPjey2xA9mnTqlnZ1jzeyr3jRPZvXQzfK4bJ7yU0DHjmsnjKkeFjsyNyqGgT5jgEnXyM
SbtDm5i+YVr81DMgUJwf/pfZ+c+Nbza/RrdiNBOGGPUqnLJJmMBLA81TOyzLVU6L1MnIIZmi7oT1
3r2F8xhtU3YEe+DjQJo8DWukHMgvy43PPInmow3172LP3sZw0/pes7IXqf02YD15xay4KS1bPCVa
VK7JUzWOfIlsPg2/2rY65uG+w4o62S5QwkG8Vk1+MxpLbIGifsvNKsZlb1LXYNp86TTs/20/aNC6
6uGd/+Yja1UGSMOJ0TIqXjfeHK4nQX+L6EZKNNv23+dK+iubAMDOcj8sJvxFeZSNbjxZTYc1PtZ3
jQ0wOtbjg0Ur6UCbKVk77mgfyqEEwhzY1VYTmYO9kr6MFebEepgkCXSDias4g11F5qP32k427DAi
vU55pogLTuWdRNZHR7pH897KnUua6fEnAREAHnPte0ww+W5IJbVrNGmbiRX5Ryd/2nJkBjta9QWb
boUbfjAeu7S/S80MV35VOA9p331rWwPUGa5MQhDpb7p+63z5n7Kqo30nHOM2GmZ+DkSBm5SL54rV
FIBcW1pv8+x9pbWx0eJKgONw4WOFZnQkf6Fcd2mKb2qmMedXjTgODlknKWEOBI/5+Z6xCBcxPZoe
kMrQV4CfvWf6VYGMwhbi2NolRaS9ZV5cv9St1e58UZnrvz5BAaPRisybW3QkuAdZ99UlZBJVDFMc
wr+OkMp4V3TrFYaMddQz8Fl1yByXZMuNNTjyJZ6l9miIYb/cc9yBNN487S5dKZCAzFCGGG5tSAe1
fmZz9bN1DBLC+PRJCk0kHVbvCxNtPxMURmyeR3jjoxAMMppmfuskwgsDxugnuLMSKP2DO/oTgspO
u+DWLWBRdkpKpJ87mMx/Hdpq72n9LyYZ1zElKISKk61FMsuzVk0PWH/Tt0SbPALNphiydhqQEQkF
gbNyQvxtVN0KzdYv6eQ6Ycf2fGBMlb7mxbFtO/8EGw7Ct669dlbEtxAkG1dzc36syuxSOlg5Olni
NQsJuwP1SMpzTHTjUkx3RS/OYW4ex5Fg1hyMSz4kybUvkD1IN+geWaK8yn/MRxIyavUK0T9plyZk
gwVhIh3fCn3qLzQv/MdOeCSnksxwb+N4XwSQ02Ro1EeGxvVmbjBTgYfRLsJpAqDJxVumj+/gOfu7
KUHth2O5lWFTf6rJ41eCIWtjpyNEjm5ih1YwQODV5BcbCgcRt0kAhGYSe6cuf9DhfSJSFf9SBpQz
oz1GjEeq73sfY5ozAjYXLgBZu+nurk4vPSpimA6cJkNXViszaUB8TM53vS5cVcKPz0jsi7PN1n4d
xgb+7qoDS96qVx6+RZZEXYSO9QcOun2ryYOLGWJbJfa68p8tq/HAHwzDd58Li9sHMbSZLEceZCTX
eVDze6z2ujn3b1qYglupEi51ZGM4M0goi/UPPH+WPjid9Qrj3T24BAU+mVqSb0ZE2BBZZLhTZixG
+N1XMZr459riNz0apmqGVzyM0J5IuEteCNuAdWWn1QFT/bguLRbs2XXys419h0zqCE+onleHzsfR
GY49crFZG2cyZ6R1sGN7U3tV/u6UgF8E/fpSZFzzXRF8J1N7h6OveK097ENep29sUnOeEtMS+9qL
h/NEsu25MCJ3jzuyfTJ7Zlnu8FlUTcTwtsjP0jP2XSC4hiXRhxN5I084RPWtbSqj7i4JtLZcx3Gy
asDWXs3U6dc8BeZPuBVrXjZPynqLxCzQN0TPdZqR+YYAd0sDy3gpmlR/4QRuJYZNJqO2TeFnY5dU
UvGijNstMUsZ6ANos34Qh3u4+cOe6weyqN5sz1Yj2nOdcJWv2ukYIcDfs+MgjIZky61e5u064yfn
1sfQS638qLloskIxvkmQGU3WW0f2JuWmtE3afCkZXWyzuLp1n7Fo0qvsCeLTM6DCsZk9YvkXXOHs
+ELnCxZerscPWZ7v7UJ0ZyMJj4ZeaNcwmo2VBBF6yemGvbcEqaRlfxfRLsmT4lH4Vo7VG3OycOLr
8lCRGchpoUqaQBcfazO7RYnu3QjcAntpBO9D0rrPSfM+yD2GyvolTbACam5j7gdZdduaLCAfGNvZ
Ay8Tg7KPgFcOFlyYSGOrUzh7k3HFN8tl4ptWzjcHZMZLWrPad0XhftcbY00UbfSaTZ65tgQ2mij5
hiaSXGzHLQ8iEvJdoEtKSxmsi8LOj9hIu9dMscQZfxz8IOqAhTgRrb8CT70dlq+8GzSlwFSfUcIQ
vv5d9Krctb7JyIhQaoThYZwDeUqSjHR59jlV63tQKKr2SyArhnoMHSPzzHMfyxnjB+9EOvXyHeMJ
Xlv0FAyYPPnOngUhZdi+9La1Mesoe6aGKAmIaDHKVm57cGhgqN5BdFkOibT4vaUBHhJ2R2sL77Yc
Mlq7RGKtxqSQ72OBGKoBTrFPgPlFkRtgwdHIaoz7/NKFXI7tEgWMIUV2yEVMileIe7kgwOUbnaqr
sMIPzdEO1OIDWyuWgrSnfPV7P38sv5lkHvMAbnzbJfKhY5yDICXXkG0NOa5g0v1wz2Y3MTOoCagE
hkZbcZUyHsNaK+jY29TqSXHTgqyChUQUVIR0W1DQBJkGEq1XtATY8WdTA+SWRDoa8tG2MCzSdReG
cZk6yswq9xr2Jlq6R2Tr8J2kbpNj/ty7trikA2gKV8aUlBUis4KBs0pI9Ah5ehd1U4BSWg+gaPcZ
pJiTnSXsrn1mVDQxgxe/E+sgj751lhfc+8qrTznbETSiVXifpVPu7hT5Je6WvHxCYLIdPHN8iPfk
lUVPUdxkb06cbAZDHy8NeFUQNJ2B6dH2jo1ffuCwBVLTiTOGu+Zo9W755pXGqZRNykCGeKtkkjXN
ijT5LqeTSPejb4a3ZpzGmzlnlCHZT+ZY4qI5UfdMBVww3wvCjQw12gtFVWH2STGkjwxe9W7ElA9J
eo9Rg+DVzksOWTW1KxaP/CAUDWg5uJCISbGSZ5xBxQOgj/TAHghVtJS0zyooN96oO7dYiCfQlMUX
sGB4tOYWkgORToRor3GoV59lHTHA8ZxfFmN2+BY1G1GHXbwT7BvQ40QtVAQuAYe4FIxaLsjxxAmm
xYOA8VPSlvr0BoS1jYhJQYzCd0FP+MAED+8v5Ts952vSKoadVYAuMvtni/AupyiZ0rMPLfRW/+o1
H72dxsy4x28OVQ05kYM5Fjl2Yd1130p2yQSXu80c8w52niVu8vLXsTBo1fvdz2TO37wamc4AnoXy
tat3DLXtHX291jDDhw5gxmvh1Rd4cFuaVs5JVjTJpnY6JA4r3YqmB7s3PbJ2ELusJznoETVB9+52
lf20PBTHnb8FxlkfnJqUxoarZp7ohIzjPViLeqSriczyYTKdHzYtrXXVa+9FQ35Y2DfjNbEjeTUc
orkDLIBMbnpEREyTU4jPwPj0/E7F94hVqdm0SY/NLtCh1CG8PDB9t+h8RC6BUc2ThwRC+ERtjdi1
XgT9DByN2ptHht/cOeTKR0BNLc3yLm6fnBE41y9g6uJdqVUbUyNv3AxyhiITzcmSpurBV2lGeBvN
jZZXb8DZOPnIUYfkbG5tO2CN9Y03lxTdQxRlbBiMCi3DVB+YiiFGhE+5rcI5uuR28NeBUKbglJUz
qd12WX8Vheael4NGLhhO93qg5RLkG+TYtBGq5hWxv/Hs9VV20BNiTOsoV1RQ6lAEEGRBzdK3n6eU
2UErnlN1gAPbEDB+1jwyUQVT1Y1hnIGyZp8G5MX1BFBo606zcRLsVk5ZY6WoOLUUzU0PW6dIywOz
aGObAxFYt7IG+t6S1o7bTxwGjbbhNGrjvpukt23ppGLgKf1TOYLGM5LmtXc9/0xL2z8HUZxuunRu
tppbQVXOuuoh0cr5tUtvtlp3IyPx90MxgnaV+HfSTphrTXQ/CxeZiT3B5KpHWZ+cHLGG63ckNHZk
qtdKBVN+dWERXSZY84hBp/5pTDgxQ/3NGnpxCTOkV1ljaqSdRS/TrHmPsurd2yQ43xOMYn/q6iGG
EMpEmh41GjjRfguaYYZBSw3qhFa6W+4iEHlwQVNrC5xFr8r4ZErDfqqtqUFeOtvr0qk/rE5Y13H8
OYJZuM5dhJWhQg3U04K9UEsC1/YIT4FZSHUaNARn2QfHjsP31JbDLoP5cTST/sqJxiTfhI4c9uhF
3TYk90h9VWMy0JnpzKdxaLptOKgBdhLaZ7kc5CNdn+YkGK1Wqxg5D6mz/cnNTP2RNDSxacfyXphj
s0ZobH26zUy2jeU+Ny7Ggao6VpXl/rSjCF1xn8qX0Wse2B0EhzHRkdtWWfrGODB4TJScnKS9k9Oy
t/bJAXspwwClNj29zIpPZCvGbRqCSErRQlqK1DxJZvxm+TMhpu4xh6eYp6O94nsxHA0aKievH1aW
bQYv6KbTtZHF9mG5i9gLDA/WXNCwxoOsSzRrQ2utM59zxdL0C2pmgH6ydtcDTNdLpQ/6JR9NVvSU
S6JhRd2r7D8LzUxeTK/rXiu2yFpkfpaurr8lLm9FpJV/3Voe0wa/hdtrkRqnIZ/EdPUKkhn2STp8
wtrPdkRlI2wy2nUp28BdRRVLhoEGCTNqzwgxmr7RGH21xla+Jk030kbPMAC4CJb7sWifnA52ZprD
UZq7wXmzFep7grnxwUsigidJq69e+G9tFD0nnOqQh2b6i7q49jP2E8YslO0iJFrAiaX/XblkzdRD
oQ1B8JjraJ6A4dVHunHhze7QTpuxe/LiHMawjtksTjrlHKjyIybb9mTqRnjKdrlljw9pPpQbX/Th
FzhAtPG1+zGkjkegqPtz9Oj8Gn2O8sVEgNXkuvZCC7le63OZfSJcfI8YTp7LmV8xUo0fXYE8oQq0
6Jn1E7l9ho0vR25Ej5JRAfnP8ety0KYK+80ceCdzLMj68oJ5M9Ze8rAckp4BRxNbX0sHN0ZnaZC9
vKn7/pfJEnlsItiWs3HINNkfUvqvzNMHfxvCZuLLoW0rJm3Iqw1ckBgZUbMbxR4lFnjQsGCoOwiV
VwarrzdsGtvCE3s91eg/2Zqzd5l9HRzavuusZYzXxAElEJPJg/8dD1rwLGhwrbvcL/aMA7otS5q1
rhwayoZ1dlR7uLFH8/9H8/z6f6Uu4GZWWTb/d+zCS1z9/PVvxy7/Kn/+K3jhr//wL/KCZ/x3w9SV
L5oUYkw+Orbkv8gL/MjHdqcHBugF34N58C/cBdMw8A37BvgA1+RHHUGOKrmHX2c7ugEM0ODh//k/
/hOKoPvH/X8r+wJdPejSf/9vrqeSd/7Fz2v7/I/6wOI58Lwsz/zPpkc8aHQcgqA6aF5Xrswo/jad
iBknhUKYez2srm2ni+1ktQMYeQGgjYqE1g3zjcAwAD1jhFv3UXH1m+HmV2QVmM4HXin2p8mD36VQ
EYnoy7KvIswuHh65UbOxBF0QsR676tFykuem9B7JXajXziipN1osFGB8STfz96AyXxKJKMGon8VI
R49cQyBpI4KXMDpERf4IUVuAzqSZyWC2WDfZPK7yXr/388VrMUkmsmeeptnYzHKQe2nXrHSilwfD
+S0a/Vxq36ospr8Q63ctdR+DkjkqRF1qIdB/KdubaqBTUprpb+AQI3Yw77HOMQtwDb5S2x+E7f0c
JtRKAQmSCYa7tdvZh8AqLor+mOEShtK9b9r+Jmz+NuDYwCt+0fx50Zp2O8fRr8nZoP4Dzuzgv+nH
lZdorx6AIbQywyULKTo63k1PapuyHJ4RCV4SkV+q0j70JfMB4gLsBsboOLGH91DT6JTUs4oGuAah
fo8152CV0xVK1QpFWFsYGEAJHchw13XTHgbmpRXJb4MyONCS97CbXhK/v5mx84HKf1ucurDbqo6h
Z8l9IbOLm6VfhjOfJ/rjQVZeRmN4ifXwSBOZIfTOJq/XNjNCWOernU7nFAAoogksDMmpTTWsDzgQ
fegMRnKh7rNxiXhDvxOUrTSUSQwY8YRmJ6MIHkdTR7/nfjRTt/O06arP7kVM76h1MgyE8W/A3hmO
xOqMauMY4s4LcRePZbSdmPavNJuiwfKNA6lTJyY5iHjw7CQChKWwPrKBjBcnfyBMNvBRusbOoRbx
KS0ZgpkRrfLsoj5hIxzvvTLNzNl3O8t/o7793Qj5ot7GWpvvjc+X2p4ZWOzbTP8x6T1iT3XNkfsJ
8kNLUAUewyN9JIBK40tQMplrK+I53BpOkgnG0QpO0hivcnYP/ZSQ3Adg33msKLrNmHewlmeDXUkU
TWccNb/9SDABlf2aRsWOSd6FOd1dfSfnxjngtGDqkDARkD/82rz4/lZm8ubG0wsmuw944Kd5pJdT
Z5e2Sb+WvzEhnZPAmjsg79GIwqpvot9hRwZkXgJdkRhEdHl27W5r86nEXrnJhjVUrUslputATFai
Jx9On/5us45FQuwKcv90AlTY/58sznNQc4eQrSfdt7ucmzWN6I1M52syZ5dsFPRR+K5q7WsGxS6V
+7YZXuy8v7VaASyb5YDrXjzfg7l/gYpZRfLF5CNp3fyrGz6hfyAvnO9eM9/VJ9jr01nLs4sdF1/q
jVHfRyMaX7xkBGo837uJzpHBHJpLpHpJhK1vpNOuLLUbNvloaLuBItCvwhz3ZLeYZIBGVsvvwwfG
68lIEUgpg8kQ/kCmvw1m55DY/vcAu1zMmgCN9bXHwqS+21kmz+q55RFr2cgYPDEkDkRzn6blhYhp
UNLxfHadfkMbnwjlot8VXf5b2vY2ST7GodsaibyZBvxivkwBmo0mMe+hQLxX3CG4MwfxPmTNQDTT
57tuHzsteEUHvWudlMTAdldZWDfL+Uo9eo0dCRnH2UDWqOlAaf109wiz90tkCWGVfPmR9g76+fmh
k86j3eo/4pb02BBhoonDwNLdR8uTPwInfCudcRU46W9RTmezN9YNX2YtSrZiQljpPhrbqKbDOVYP
FvG87ohQzRSHZsZQ6ruQyIcbxv9rba8aqW46B8eaz5YyMj3rVXoSrXVozPxSoM2ukFas0LTvW95p
lzFJS8+oferRCAa1uDET2c2Et6ahPM+cCOr/WpLsquakWXy9pOvtnAhbudP/6EJ5lXw3W7u/NbQg
V6ld78OYoCfPOajFipYRBQ2aTtCFObiH4aYWbFu2zArSJ8qwm0jnu5EWX6JB7B/e+0LekH7HuMvk
DzP+1WFoi6QLUDq7qDUBztIj8LGdOok6k3PMMDByD5H/0fd1gx6cK03ADLl3DlwT4xUNjhfX5pxn
oVplwzUW6Zfgb+Qlq1vQX2IJbhkMJada8ZUGI+dH/IDESv2twvQelzPOkI+GSdxMqNnfhMa0jKSa
LarBJ/rD6cpNCfmMJyaAJhzZqDbTk9QEhJbJOuSSCAHCEt79tPmaAgHSOjV+pJEbHRuyDjzMdw9W
b8m1ObqnlCX2ASAEyLuJ4AMXpUrmuScud4TDz9MhHTDVxE2HviP7IB7pGqje80QIqDC6b6jjbGao
xNhnGYPJkPCZkuusgGngoLG2yVSioLjJMUYLnxJilLh2/+fW8tg0J7jOCnHsPXrecYoqLXWtE8AG
UozUreWg2e1fd0kI4mmvdCUCBkzQneQEnY5Q3/fBniQdIfHg9Yj+9ACTPRk/4dqjw2itg5b+xHIY
p8aguLQpv2bn3YACRL2PcNgHMMhIJU7MDugQ0j4/qKNjgZK+z4dmN+nJ3fCM+DgB6PbjWVlJ9QNq
oJ3ha1uMVZthzralrW3HHkuqMa4q7YPcXbd1d5mET1c663QSGzCMXrOhl7adBNxQgk0YM5XATHut
O2MaEX8OPeX5mSdH0rPXPXpxK3dsihiVlWiMp2SXa/G1rJhks/+6A2vKnS904oeYq8C2if2vtjT8
bdMP/ikp+2+JBL1P1CctZgZRKarx3kXqUeX23ZWe2NT1qJBxbsZyo4PgckADlHyx59T8kWvZaQDm
49u1WMWDTiWDnrmePvpaZdNwmqctiwenACaklyKYX6J2WnOyYehjo2M7/meuF+IJSjAEz4BR6dZn
+ZMm+NspI3tAw5Vd0LFtpxt9+cfcDams/P3sJF+JTWpBe7YJi/iXTf31z374X/fJxv+5TYZsFJCG
6Zuu53iG4gr9CxsEi43dpyOpCL2X/W6yI6LHG7j9W+jT/WAWq03nhn0UNsX/gkti/INKwgYdryXV
g+UADzN89x/RmQFu1dKdvPIQRsZ1skjeoItzzDduwfrCRidBZy4RMWmB+6i2Sv/FC/8Hu0z9ecui
k8sz0GGm6P/486PnSYuUrOpgCjbxrDVlLHZaU9P3fmEu9eJayVdXHYV8TvCgtTarGhtbpuj7/+KJ
/AOA8+eJ+NRVbNoC9c///AlEVhnEfgdsWn34jhxeYDmd/xd3Z7rcqpat2Ve5L0AWfRNRcSMKhHrJ
tizLzR+F7e1N3/c8fQ3wOel9nDszb9bPOieCDQgQRrBYa85vjo9yHtMQb4acjgGcVMPAwIuoYSOV
LmoqNEuEvyXePjEdVlBvQaq6ufH4r89sGqN9G0JxiSxdE0FLaZKhTmf+y72RR143hoOZrq2GIZSY
QkdT7oQqoCyx6+iEajre5ISTp9s7x9EliId3emJnr7rNtPBVtPp3xacBmLuHpjbeeitZFx7zeLxA
+rlVkAzoA90Q+nZ6MqyMol9NXRDd6lZRCEKOB2DqpYs1T0rcnxI/3JqJeDsq2rrkt+g8k0QcqWq/
PYVN6UrqE3TnZcHL72oSJWuGVWlWp2LoSFdpTkTij7o1Hl1qOnSSw16FrByif+JdBG94j0bxEXAr
BiWKYyDZNqXmdIXXXlgNhw9fywxPJ3qJsmpQKMpdY8filT4x478kQ+3SdO0Z1H36GaX4y8j21yf0
d7cHckfw9rokorj7dp/KcQDjSVZTUGgVqALxtrHibRK/zT3r/iLV5eZf/+yS8rvfXQXIxKjdVHlG
vv3uVieZjE15Mj0d7Gcc3ofJUg+VS5h1p4oX39JUo9eh51cfkWmLTXtmuLst1GSr0K+PQXxI471f
pZs0O4xJe7IsOHtwChVq1iCb0iGN2+FWoYa+NOWbSt4FNdlNPR24iLw6uhTGkvHU0BWbjtuZOXkF
W2v1tUoHdBoVxNwJFhI4Se53gJ0dnF4uLaMqBL8uwnxc0190jAQF7IYY36/UMD6k2LwE1Rt+BnRT
cKe3dAMekRQtZCNfB4Osu31nYp4gYUmoYnvpwZyVsWosY1x2zOvEHMS1/Bq9S1R7ivSk5CJ3k8a7
SaP+0hnXcxA0TssQjB44IsKY3nGZubGmPJcMR7M4eJ06rWRrVvjVH5Oheiyb4b2V6Y6lAUN2/1SU
mwBvT4RVLdfY08JDJCYH31Sf5Exbd+02UYd9L4Q/BTlfyxAiKLlfDnn8KsUIT+UFgfIeMKE/aOuB
VrutzSe9lW6n4R49lt1AtoAKCqoNpnESkg25GWl2/W2R3vUyLy3+DqGj/6ZPJncZ3mPNwpDaXWeK
71dTPRokSv/Nrf0NrTe3fKphAqxC+idjn/zX9oVqoqxQBSVdT8O3aUjX87NLF+OaP05/MpHXdfpv
WtvftfqaSJfTNHEL0b7T/Ep5CIxYHWhsIwZkFQPT7N+/Un/zyE5IM3USPMskNqeT+KXdRBMU1fAB
0rVqtuATtYogTjxOyZgVAhjHIBSEsU1xAi/gDiaAAAn1lR/9nHrZpTXuwlqHnGe5liZNkZa1JcjH
iGFPK6tPBg2hkcZbzIR3FdBLtG1vps7XFG10wK5uq5LKmhriKOkvjSdf2pCmuoTGgVDbzYcEsyWL
8trmpPD7A994xSBqV9fYxKScJuMyQxkvvqUeo1xd9wpd8io9aCg3OzAUDHSmk9TohxS6fhwU/UyR
FreM25r5Q06EwYS2G/S3kRIerK45SwZgyQQVvh4eKLg6+DLOrNWwm4ZNJG0PItrKCEo4t8du9G7M
K6GPiniBXDJKIrqHoCR7lBqUwlc/dZuerhcglp8arwthYEwSAFroMSLFTBCU0taMlfUUV5i+Tixp
aIi5P6V6c06qksSVAT9DdKZBidXD9OFcqCw4Ty04atTdv2lGxd90cLjFLNVkVCSqqvYtApmC4+mz
IUnXUszrM02onC/CEqoR4yZALDoufDDCoMQ7ks9vJPTBBA3cUHF+L1tOvFDH9lgyzMMbaNeo+rFR
zW1VX7QMGBYj9Gno1ra3VYKIUPD24LCojwifLbwE8rQmJCeC9A8eBzN6RcpLolnmknZps1GD6zIj
8Ee1s40JyCSep36UJ5/e6NSpaMr+1Fy149SqFmP7jmAQo7lqF1y7d4OWP6ExMxT0kTCy8sHcktyl
89GvJIILRO/AoZwsE74CtYON1iOGfJkGqQYuyMjQVtpYL3OCI5UyQdvp7RB/0fP+UvjiLQO8vsMS
l2DZ1Bu7Ri1sKzQKnnbEksKTmq1aVqcEu0s0MaTBClerppCF8mSFyAfAWuFSvmqy7qJr/MV4yxxM
5XqXE6KrzbdIE0703evFv/6hf9OK0XGb/pMUiJjSt5+58wojrrsWsxBsBiqrncpwiWt2WN1xkyt1
f6vq22vu/Zv7iyqaf+yemXSfeUNLEkXm35vPQlUGRVYblEq+dklKNIe85/DeaOPG7UR+jDg5XLt6
McXPopDcp6KuSzo8+UDghQinPKUFKRDFF2ORksafOtkRYc0SY9OpLybpb1SSQuko7am/ZBIoNfrb
KbqBIe4TSphlV8A3pcnogkMjCKuq1VfQuAxgnnZs0QtLhnfvqh99WVmoBPdQPdhFHh+0RLxM7W7I
TYdEDPeqzi6BlTZU2YQJIo9mQYnVyaPTQ38iK0aQK7yMUJaZoYqIdXTbGsGowng8HE99POwS2F6T
onznKdHr9Dcro3hBa34JR/FQ4DhURW+CgVcUUuaGfaMAoa9RuiQSXQRx+JajIutFaDzasWLkOoLw
KeJjDctWuz4RD5z8SM2nKULhgf6qfZ/XrXrE3fjnFA4xWyDL9Mx/ZAWahqQ/YMcOR/9nGYfUBCcH
XaXXMYzjO3aEypWWKKKOFtF40OPyylM5detGcu8jHohgchAEXXVaP6q8/EJCVG1hFko9XBRvB/zl
fFM85FTcDqFxbProtRmM4xS1lojXTdGmAftq1HruFIRj7PU+/dHw7M9yJN0WQrAVDaJpYXOa3vAB
z0bXakfvOtxOy7h9oK5CPxVTLxocUsLJba8fAEhReIn9SxDhLnT1B6eO1fXU+k6RtYzxolq3N/iG
zoPYoTmbQ/cuZeH9SHBGasR7YTu1ug1BcvEaHmRSB9IYvqqAsKS0YbDpI4DkrASNFproa9JSaXMN
tWXk7TRNe5oibQkWqSVPbypqT7zCgf3z+qB3mfv3YaHjDMSx4uGixupT6PmoQ2SM5cb31udVR2+i
TZOt0IZb3yKOCAFJJunrGdvA9JZTrK2uY8KLhetla3q32zwfdvMNT9Jj6kYGvIb7jutJ66USFVDT
1J1G43FuHK0Yoq92RQTYbaaXT6rWjCA1ZLvtIvXeRYG4/nTDTdFX5Ifc04wdKvyEMQchBUF4oTLa
SzyS4QFg5bYFjf/YrtqCqDPN8RQnHPPrx79utaSZCPzXBNk02gS/Lmo6jYj4rZcfD0pYwCpP1pUx
vKcVF3LsNiiHiXMR8IBIYE+DUbNJ9oQxydF0dsSDNMWepxurwtTCNqHJ2DV1TXbWxacYi7yp2Z4P
YMhvIGre2xK4uzW8h6ZASqeH3xdQ4WQt4Jl4VB9H5Z54UOdi9CfIrS1SoNAHgrxVW945MMNVV0SS
YfXNsFaKHEftprlNDAbpnizaopbTZTZBU2YBBgNEkdDLI5/XAelKcvGal5a/8MJcpAo0PpcZsdAa
tA55sryzjynXytGxle7lbIVFFJHw5j6shwukAb9tf4qlkjsgh39O7Ys/KpsMLGGXi87UqutqvXNl
Gqepzbn3BPEoFqWdlf6riC06QuYLCMJTH6rrOo9sX9q2UOWmd3iMbOSqVMvJFgQe3W5qAgFiHCzu
yOn5qwzrXlLuW/IacSjeTkebukmePA2Ng210g3Gim5ETmO6KyFCP00Es4v0l4eUpMiCQTqDoazuN
NPBwOkuRjr3f8D6AzmqI2yczFEVarsucXlDWnICOFIa4kIZu1UYjzVKOXq76GdfNWdH72+mBro0/
u/7/6y/D2s+E7TsxMEp0/Prb4n+vPrLja/JR/e9pr79vNSd5v5YW9//n/F/w///rcL88f9/yLzty
+D++fvFav/5lwZ2NCO4a0uOnj6qJ6z8zydOW/9MP/2d2Boqqy0Rw/nli/aF+9X9NqP+xw59WBqL1
N+wKyF2LuqTJisrY4Y+EOinzv4k6sSpNElXLFFUQ37+k1KlkwWEA4A3NvEpX9I+UumL8jfe7qIgE
cNCi/4dpdQZl33odVJQTFKLXARUMBRGJ/78ObrIiC/xsMIeDLgm85mcvYOII6F2/ZnWjwQG6DRBP
fc5+30DFMxt/vGbZVRFku8wgs+GjLa6srF6lRgO0q7MubaZ1yyZT995QALofIGEQQViXDS4CpdBt
1St1MII0/qTENYDSM+IBMAzBquojqjBKQacOfPTxPPemGnt5WIWGd0xGgu+dHz77wvhEOYuBdQxW
ArkKSiUiMycnTUG2D9aZpaKXwSkwgrmBx32F79hIFJ0/1UysNLuZZwUpM8f7eVZNxrjdmaTxF+21
plZdyHnHzB8FDe48n5fil8PMH/1yleat5pU0j6ugGqVVExJphmqKUzZeb3r7NM9emy5eqqp/1qYP
5lXzZLYOEtM0/+06tavD2J43jNXrn7PqXDk+7zl/NO/+tTiv+/oa3K3ZcV7+h9l//e1fJzjPeZNL
9RCU/WaGpkA4/QOp0nZwVeZ1Xx98AVe+tvNQ+caI4Nn6a5evj+dd5kXKYX0Hhafo/G5jCVwnwMTp
ML8c8XPtvDuFH3zPPItxejsW/nZe+HZOX983H+vbV82L/nRTCLLa0hv9EyCT96Tf0ZGw7F9N2Ulz
CsBy0IqUssxTXBBSaA4T6GeejWMzJVpabCej19W86nPDdPrga5PPY8xbf240ffy1+MvHUeXzbc1M
EZpn562+HW5e/Nzydx/PX/HLWZI3ghhnQcUiIwN/IpwQB5i+/XGGhScAfbU6IV+UtUS12rycTfCj
eaN583lxFAj1dad57bzi60ijXnOQeTmeDj/Pfe2ZJp1Fv2Q65rzSFBqddDQMp9IXbpQcN58au2xu
5q/Z5pqW24S+A4FMPu/TBMQqHSi7QyiHtCNSFi0VSItOENpFpN4l9E03M4eHgDOlW0G1N4ZWWCJ2
HNaEQdDIpZzEDHT6nJWkJN1qXM2Izg7e85+z81q/NnYqPdfVvDRP5h3n7b4WfznkvHL+eN7wa795
3VUmWJ2Fqb8svNGkOYaI0g54xozXcjc2mbKlTAiOLrWFlOrWL4wwadmmiVKRAISU5DGdLV6xJqAv
lJVYhzU9ICgLrw3VuOrrdBQX0VAcR7U4Z5TZL+SZWGUlfbLVtT1Sv2EzY2F+h4qZ16U6kKRMHlsb
Nmi6HUslHQFUhDTspfKIAyT1fGSt1n5ZKKuZg3H1gGHEulQsoVmdKVzBFNz0KupU2uuZbMZdhWuO
kzNU2GK8p9hBVwSLeTGBwKTW/BVy24Rwd7F3nSIj1BmbUoZgOWwcfSJO5XJPq1oylvMsJDwBrjFS
c9GU9lUBBo+ewSsodG9wr8FC3bGsmjcENuDLnrA3oFtHz6eMaDGSmZ0ANxoKtM+5yizVtSE3CIZp
o80ArxBNrwL7i69R5WYAh8PDU/trZdCKEzR5XPbTEzRPfKC1n3Nf68oB22IlURl4cNPPk8iHgEWp
yMYy4iGxfWS6W+jOhVgLKxKy+ULIOx6BgcoNR/fgiAhopNOyuZWtliHadLPOlLKv2+9rXRGX8FVa
NV7Ehkh1KJyTLxqVVlqM/L6W57kCVgNfZlH7QDHYQjDafhvlxvQLE5QGjuXjVDwvY6jXb/viyq/S
yZMwx6hVt6KeYTGI6Wg3ZgfNThwBonzO1hjRomeaiK3La0eO3CvJZ3u5iKLY4wH0U0oDMsn8nBTE
wMh+b/UmNNFmUJiKzTySOjOlD18rYLj6keCCwTA6Wvg9NeEOroFU6rXBWhruqnA53FNDoPgb5NAv
pg8nmApmG+4wupi18DMD5qYsisQRZZtbMfoRYOV7G7Qril0a2KIQ2sX10Dy570p+LAgYVWsZCz3f
bYF8uEYbuKTekWSR11in2GGOR0+8lShzUX+gJ26BfyZOWDoKsBkYLgiYL52/KCEO+a+Jgk0w9rlb
E6K/uY496jQhVi/07MkfNsn4IctuiNYl97fYw2rkGnRHFBCA2/g8t2a77NQHXV2r2kahJNB7ND6Q
Pw/ag2a5WePCzSvDQ6ZffGVVABb1YeraybBTo33qH0pxk4trs1xUVI63eHCuxpGBJFl1ZVVxOWXB
rmhwVE4LRmkBBHAjmI4yOsLPPq+ITxIrb57KfoH/AUe85jc+UDaANCKZnP1gntJ41TWP0GyJ7N3m
9Q+9XZVbc2dQaZjDo4OrvSWlaPSYjW7QB0KgW6OxqJOtF50M6L6qcxWPXrvF66JKnKu5Vl47MDJp
thKbbR5t5GifVJu2AKZ/9HEpbClwhpFzDgCFAde5HbwVoPfKQqNs1z8pnBSfyospbHtxrfwMdcQw
q+ZGOiSA74HBa67uu5DFMwt7Dae9hChe3O4GwoP0UB+ChUINN0pKYrGM2OrNoG96ZQWKEr2/Vn5Q
e4UjqZcdcGeQgnV2Bcy1N+W3cKQfSTPZ2NW4F627jGpUfWWWsK+3pXEbNdi3btuR54LYObTrMPqZ
eRe1OnjcRzu8F7ne+DmJ3grLy5gY9M/Usw0kVBEoc1jZ/jb30PS5Oj9guxrzncYAGPHCD2RFgDgL
GVH7VmLAdof+Lx8RUU0XjOskFCGE7y13p2ys8agPBTdhwF44emtzsPola3Zaj8AP9RZGFRRgw9Vx
UlST2FNZDmFf6ltEDAH6hbjPT5pAPvdMqnMU16q/qDZJvcZaqkcyme3i0cWXvUTiQiVwhUM7sj48
h0kbDrbbv/QPPvx44mHk3+5qedP56DPbvVYvh3DZr/gzUQDZWrxuatyxcXS1pY/wRZ/Ydr3dVStZ
XHTyqUv2hr4UzzIJQeFZTA+BcYMmEFnQuNIR8ej0wJ3k2VK2FY8CiArkluiRxOA0YvoKB9HmqS3D
jRjkDn7OkrpUYaZjaZosum432QXBDZVsNKTMS8S7FIfKplrYhyVWxKvIwwVIOjcmNeMLqutAmY0E
LH7kiW09gHnSXOVI9AXYhcG72cIsiR4kNbHL7jnqbB3oBuXT6TJPsPFwsieqeKAZwEBX9IVYLDgK
HtmkSimI4pofuZmNg3VUdskqXaNMgbtv0G42Nsoxu5pq6ZzeIOi3CKjKRNJYPzBwwiQ+3zVPmoLg
a42Qp143J/nHVXGjcs2pGdgNUBiHOW+Zrzina7Uykz3FJDr+lo73kD9WeAgEK8XaxQQd3StGIzKo
eKqoHSQD2Crs226vi0v/rQmOo7Vomo3wGk+GxzBUB+LNwbGlFEy2jdAJHtLH5FBs/Rv1LLiQRfFN
Gw1bLl4U5Qa4foP5BCFXTXIh6bcF3IqD1O8F9VDC0MMsPn8YsmVhEsDcWfFd69sACZO7ILElAoC4
t+eoU9b1rfVIJYb1nl2MHQHQfq265T2MBri/3t24iyhOl9z+0aow2F5Bne8iEmNgudDRLMInivrx
BghSGRcXeIu86xz8eAhSRaMt0Avm6dvnwlnDJ36kkgs7M1ABNpXkmL/XuBK0DixuhWQLWLTW1sKl
V8IjInp8f2788zBCg8QSAtheuG0oM9eRQGBM/LMbnluV4UNF1bz/mFA609aouG9aUJYiC+JSaR24
/bF5ElET41Z63es9JWmLLNjm4iIoXrt8Lwm7ivylSXkQaXsAE3AJ7dREYU4sE8aQjcNvLNntD/OV
s7zxnwJ1x9GjHQMaX4HiYEe67Z9Bmay6UzbJkRdj7UJZgi+bMs5eYH9dgDx5kwybOp1yRZL+LMIu
dNDgOYIdLvF9KRfvGpUnj/mw0G8jt9yod0q0BCW0SHfDLc4qysuVxBilI47hcqcZcKMd8QfGGeHF
O2MOJ95PmnyXM5ccHgb/sbcW1GSDKPMe1FvzB8C6g3f4KB8bFAfHsLap2i4hrxCs545lQXAxF7a1
U7Xones6cbimNn67tr/UTu/2B4qBdzjMi40P/edWOaZr+XagUaAD8KB20xOTPoaPomJLlBo+aqf2
6iiGnaiLPnevZz23+RdDdjbFZbxqN4QJo5WSLa63V8NtZZSISzNcYYhNvFmDTGbYXu8Qu6QLhS9I
u0T3vaEEKvExYHSyl2qV3wQuDElRXHnVieFSZqdXAt/lEnjqVl0At+SXoByRAs70OG4Vw8Fd682y
C2ciALnYm0mPGxXHnpcr4If94HooO+3qKLyLFwniP4idV4/HINlmd9o6uRMfvG10wAnSh84CUik8
ooSA0rsKOatVcGc+C4wMaXEfE0C6mTO+GZw1GREbvhTY6YzCc8c36bY5rKO2axHckXwg5G5w2R9J
f3CfsUJ8kM6y57T38qU6wjFYtrfavkdxeotFt6MsuNmXDW4bXDRH2yv76ogLy+a6ehGwjdmP++Ko
LE3K1dYCi+AvDjzemFVEFYs9PpNnxMtwVJYjHYQhvWcL6ultRjp7bek/1xut5Q/H0md73b5Ur/0+
OfYLDQOjFb2PvbxN97iqjEsqnZzIEdx4YdmJ3djh4eokNpssskO8tJayE97Wm8lL6Bwd87PwFJz6
RfMani07PONb9LO4dG6+0ex8oUd2/ew9Qj3UFtZZQfgK2ShcME3I7y+kJW+NR1oybh2uMLBf/Ezo
IHr2hAoAvHM7nqhV8518Ex0FLKWMPdi2hbG4OunKuk0dAK3PgBIwb/EPeumMz40jO8CvHFooyhqg
2T4LyhrHeV4uzwl/1cpb0SnZxDtuh0t4rvfdT1ARq3ZfvKLaI0lNtv3nU3IMToN7/Qma/UeyFrkS
tDHaTts1B0tw8Mqj/bxvDqnsLJsXKgfv9MyhZJ/biocqsM/iBzkHwcHQZ3ggOdbbZ+uteaGgVXWj
XXGXrM1X9aF8Ho40hDSQ6mv5HL6rTncMvUV/H+2infxANeNtcac+RC5UL1tcyQemDqWnfMFbDhdv
FS8rJ10QK9T2xlp34PI+TTfdWgCXNzVvZOxp4YoXldlDYCMs4EySO2md3vBK3BYf3KvZQ5zaG0L6
y+qBRCRtTP2YRW524O0Ufcz3ff0Y3vhgc3i78BQteih6/FKLKTGhb5WrA7CZbMU1dXiegw+suupH
PuNhCsDwSrup7IdLo9rslnCZcEPnnfE2voX3uKtSknTtbAkvCtFWAdGSpjR5TIQ3SjglmlFt2W+Q
a/G03Opbb91ven6Q4dj/KJ9JTla2suR+T88dXfJ3T7dxQroIN+NSWnrrjDdSKK0rvCIunfIEkm/j
bYJN7/IuRhIMpnsLUuhQZ4FrnJKPga5dhev5D+yUCoRUIBQtJCGP4MR1a+nfDSdxZdyM+2a4Q/Cy
o0uhUQla2eIziFu3XV9vP4I7MqYQYnHmk6hhpKu8hcZ6Nz72cwM4txJXere8iFS7esg+yCbRqIi2
9tawY4E+mAAGQhjXeOsOOg3Bpd6kix7UsW2+1jfF1npLYrz5HKpXIsd8Za589p+0fXsDTI+zHvde
6FSntgYh5/C7t/fGo/hQ3kS5E42r5G7qH7xIb8ULpxhihI3Z0kc77MdHXojt28jPCNEinRpjGja6
CN2hollChWXD2xi2g/vWrunhMdY8KUdzAb+ItgLshlve0JbymnwZk0M3rKqH+IYmL77pDlxXatUd
6r5ButjSjbz1eULpAjnSi7iJS1vfW66JzBwJAitzt1ik657mBpjDjbgSj9ma/CloxEd8NBcD8Soy
XTy83voNFK6rrcBUX9f9nb5vbczsnfCG8+4LV6KRFB2UHHbyWPDGeTN+jM/Uxmo/pGftxuTdTU33
MX3Md/qm3vmVY50A/nSGiyMUrzT5lu4gcRhu2od+rdA8l5vOKRfCTro3V8WKHipHXt1ikU5RnN19
mNNf723bXbYa181HSzuxJk3pFI60DpfhfXBHpfouXXanZSk70qPMLUC5D0jFB4RQ1R3P7PVCbJEf
UP1QgkUauOJleB1e89vyHJ1g0exTWkHj3brxz8Y9oA0YOJvrVl8lR/NOdAGVPL+FC+HU71oeZ2U9
/U89gE9ZUOnoF/k1vhU0N8ztLl4XFbQER3gS47UChJwuFHl9+8n0Mbvhcamue5wb6Bdv9W3kBiuL
8O6G8cJduATsRAKF2sQH7HLxOKRevtv0Z2+rbqjbTcMlHkyj8YFnhGN6d5E+8CuO9cI416AHF95W
5z5CmnHOTtYjJ/GGYR+a9rBdNnO0FRmIrcuGwtiI8dEchROCK/dWJ/0x+VxHZYaCOJxYAUEnsEwZ
oWXmpClENc99RqOQwy6zLrxjFEIQClOcPyZzJOprcZ7zhg43sk5RQfcTiprPxxTjbeNbORXN0n2E
0dTG9zoE7l2+IR+LK2llbKRucogLdpXw0hLMkUZc+eLWLVo5WA+QUrYmT/V0+oHQrSUD1booejcy
MfkVuHEGwNOEoYsuCvrGK/RsW06hvHmuospmPSr4iPbE+qtwiupL8RSHL6vkj9moFgPeAh3NZYz2
O/V1sFsmEUzzwcOL1R09hQhJiuk0KpjYTid87jgVcwxKcVvCdlh+q+rwfThv9RC9SbVO9IWkdejT
o857/MqyHtFwQCCiBxeGVQfdoOmMiWqRERBD0YD3Glg2NSrBqgfTLFPx4eqFcEOMdl16ZUzDyTkp
nlLaWvbYt4bhNNEA+9eacinGlB6ZZ5teJ6QRqAAC55DuHOOd47rznDEn67qi2CVXL1mFCuHveTJM
+Tu5JBD+tS4XmgDfY2/pQWokpCJ15bbGSWjbTpN5cZ6IOYGrtmMENsdB50kuCIXszrP69XpXA29b
znHZz1itDHqd8VrAtPN1YR1MFBfRUIh4TpHh4e9zSGSJfU7r5sm3xXm7ebcIl8yIANLwAn6YQHf1
EYnVh0gJCLlVGoAIpyxB5D0Dtm4n1bJMXcwxrrGuonSQYpphItMXErKnMBuPyXXTNV64kBuFlkgl
TJ5PWZu+IrM3z0WmtYPXFy3Csb/NRD2V3GtBlJGiL6Oljr25aYpSWrYArLajnBfbgqg6MVL9gndT
s/lcmj+wkMsuAo+Y/S8r5/0+l+fZtnetFG8KZSTzoNHgyxPcHxsw4seVpvnkxub5efU8SclVbuNp
8rX49WlRXYm4wmKaN/ta/3kUpSnLkdKZP3fWu/QOZn5NXZqhoKgMJIgRonYILLKgtlxheiAS2bz2
yBxriWcQd9AMpWAru5bUP2exBlXYUjdfn81zXs5W5gjEhPo9ZhW9qER3/miegB7hR1MrvB+zvJUB
uLLRvBPR63qcaIfc+tP39UbMlp+H+lr7uTzvMO86bxoiTeRq/f0sfzmJeeXX7l/7fB7+6+s/D9xr
8LPLsr3/tst8xM4oS6criWl/HeZru+9n9svyb8/s66sLDXCfbIVknqfrNh/yc/b7X/f5h857Xr+u
8S/f9Dk7b/D5B1oN40w9Jmr7dc7/9JrM32xUwZ8/3i/X9evv/PbHzIf9hzP4+orxZazVB9J0z9X0
Jkmnxn/U8EOZJ9/WfVv83SbkAIhrfTuMNCetvjaf5762mQ+boXeGCTR99f/D18y7fDvs56mgtj7V
5NuWzfT3mXMC1guHbFVU1I1OL3IqzplMn35bhMNEcpH2+Y9PqHYlrThv/jk7b58Ra0I92qx+d4h5
i3nydZjPb/k6m3+637cT+6eHmbf7+qb5eF/r+ikLNgtq/iNx0fG1rT+K74KhvwiN/r/UH8kyvKh/
pT86fryVr1X0+qsG6Y+d/tAgWdrf8OZDsI5XuC5q6nS8PzVIIhokzUAwiJTIoFuIaPBPDZKC0EiR
0S1RMqZSN8RHf2I9xP8E5SFRj/hXpTOaIw39EiwPQ1R0jVP7q+YoVhpBHK5+u09bte4H3ymu5WF+
QK9Tj3ae+5r85+u8kKNgCP1n0/BPD12qvrDMvKwp1YUE0Ws5f9dn2zDv1KpEZrBHVocc5u01vrvG
HfkK6vwdgH+ET3GMRgxy9rtLZmbyJh0ZJrWYm9jwTSew0oZ2BnidFjfbNC0fE/Ls2JHlBZLT16YR
UjeDVqsFuq3oTYv9Tm+PSjtODr2TivYpb0KahAR9rqA81A0A2aqAf5WTDSoz0+P9kw3ba9oe4rC9
kO/cxHGpE64rJXScobbNOwM2XingAiGg7s9EVyopIBYHT1x4yQXUy2vXUZyvXnti6gTU84F0lCZS
hBXJwnOi0yIltYX9OCreoVF+0PHFp4vAAt9jN4ocLdVeSB2RzJYlmOR3M7W2MRprbsTs2pJsZ+Ss
j/hUDGBtQ6nSFmR8QhPxeMQgvM7Tixx66woJ6gbl0s9uQsB6XXofiWFrNw3ScSBlyZJ4oW8yDsyV
+OLxQ7kGuV/1Ki8ypTPXfdpGC0a1gZ1rAkY6XXpE6YxKuu/dNOjpAw0/rn6HE7NpZURosCcfNW+P
NOtieQnuW7pZuG15TnX9R+0RHlPxKDhgnNhjfRPflj4DkomLl6SdWyqATEPpftQzjYxRvqqM5G7M
zec2o5Yc1RndKo/KQvDfpGhKSgeEtsKtV0DsrmyUIrJsxVLe26AY3K7nPggk9QU3B+j1HUbksX4R
O8wgcH7SbVUsqXowOsb1OKdTtEiOHYfsFIhmKe6rGGxYqDLYjnJrdAZCkyHhQXDihWi9trrEH5/7
Mv6JGfmO+rqQxPeshUEVaq+Cgb0g5csEOigfGsqo2JstmSyVB5J6OgJiDcSTOsjymxz8/QJ2Iybo
kl+4jIhuxh56eKI1O0MhfZLUyqYJuhxeBah0QCeXFF7muqFPvGxwLl7msbDRE8WtClB+BagpedRO
/SARFfYzR459Ku21gUegL7d5UcKfN7qKuw18WpNdYXHo1FhjandMvBHIVSyswbdTnafWpOEK4y0u
kze/wGJdpYvaqsYprOMPUcQm3Nc2TZrrSOeHnN7qa2qQ+KVLoxFGHvZWp22qYfwRtv3VVeo7tVXI
TIQE8iLcCiVSXLIXvwBSdkWJsFzcPvt9AYsVcLed1+mrmYMTrGoV1wPlwcyv1PMi6kUSVhBMqHeC
9dZL+f3Uvtomon1+NJKibYoFPLVXdaM7JugcW+hUcZX215xqheCnHiVUclF4b8FtzRgZuUFnOYKu
107ny5mNG1qjnOU0P2OpfiWVRSGsyZjqc2IQKk7UxyCBIBIG8m0IcDeqBWsB+rvAjI34rNSY4laH
73FFY2lE7apTLdmWdFBgAXWdMEoZhvFM4F8cLcqUDFTaHEIFkmvSvIc8XaowLmkAFE06YQBlKygg
EllSd4XgKmPwiKIey6aaeH1YgDUbqngXJ3FJVNUbcV/WlE5jNNwN+3BE0UyLMnqtelCS/gikj1tD
LtZNoToedTZF7FF94lXG2kiUwDGih0GgRskzcmURWNjvGuabUYjdvtTWvRmFa/FaQdrQzRPuzfHS
iwlUdoXhav+XvPPqjRtZ1/VfGax7CszhYm3gdJbUki1bTnNDyJbMnDN//X6q2lJLsmf2zJKAPecc
wCaqSDbFZhcrfN8buhkipoGhIwL7ILTndZC4RO4sWBk4AkxXUT/kb3z42CrgBhXbFluPv5geFM3S
wNtUmaaFisoZaHJrGZqgzTPX3zSYQBDMvCsza2f3cAqa0cnXsAh/L3085bqLelrHVW2sSjMpV+UE
tzjMrLe4vcD6dpaYFkIxGDoCdomVXRp19E6z8dPGxHGJHZq1qmflKxSxaDGXGpLKkBtBtkYRkKwO
/JNLjN9f+T0epmmB1VFrZGRozRENuMkms58BUegASeAaoM/CFwdl4eUU+xvxao1zN+xT7E/WSXyL
wempb5ln9ayT+LLznpdOuauG/jMdEnsJQHmdti8QGCtxxWQw2NdiLQuSFTSNmV55YPrhWew9prlo
KH6PdJb8eVbfhTaADxQnGCrb71jNowefhNdx25S7HugPXqrzprXb7/HYYvHkuqsWvcd9hExkTl43
caKUYU+EyoFW07fhgqL47ve5RRklDy0QLn1w2iACEmfWAgNubHQ8JEO61HqjCpg7IqoZqLCwuAhN
7esw6u+QyN63wdCdotib7+GNt0HQLFDY/qi1Jvq7CfaXbe7R1UbTW9fPP1QqhhV+7PHu4D9vzRga
TcID3SbfPg3+RYvZc+OWvMjDykiscV20qH362Z0X5Q2Ss+AUHF0im849YjXr3B0JtCYqDlLGjV/5
4O+4duB030svI7tt4u7ZAgyZm+hqyj66eqCdMQAh3YQZgJqSV5vs75juOLC3tAUrZlhgIdHOFkIn
l9xWBIyWKJjGbyOVWC8SUftEGC31XXiu4tNDACL0dqaQmy70LSdHC7uqoMa0SC8xyyjIyGLyR9Iw
9YDD8D6h32EhH1P0l93kYXataXcVjniYipbLwS4/Z5WFYEycf/d6bdkMKv5RTOkwKq9CUizBrke9
a9VA8TufUJZRa4cMSY3rTaLX7lJTcNpqMBhyKyHjSccWZNF5FGC9GCU14S6QU9zw0kBqhnlkQ14B
VWUvDydAGwQSwV7vWne8QZloBLHVOBuoXXfBGWENB7MeeCnFrHzR45iIW+N058wVCF+kJo6WNSHX
UjNgbYy4V6RJ9VXDvvi0doGloBeyV9TsvGjcN9BQhuVsZKAVAoDbtqKtusz0VqY3b6cAEIsxZtup
Vdtlw4+16BOSKi6+A+pEODk1MMHl+cXL2K3uuo4OwzAKd+VEIHToy6ZFNuGKXlnw4fuKbLlpIGWN
nUFx0YaYmWm5g6AJ9D3stMhCGNmdMxnJHsMs+qKdOkS3Ob9kNevokiDfcuoQ4tsMKaktd/SnPREK
kqJWUC4sRec1UjBVriZrOwjR/zJAJAo/IQACzFNgyOEU3WDcpeb6qhlyYCQmGpXWqKIQYZQLs4IJ
VNvY9PVx+C4v62SPo5W+KRomDKbdXdAGmIOkp9WskggOQMKUeX/rNMntHKtfm9p574eQdEsEVCAe
db9X4eyuJ7wSkFuDqTwxvq8ta/qgYN+3s3NId7VvXHvzAJy0mFDe1haW39+agK6UFs8dOnVBjWRT
T+GWMWxYYyd9nhvdN70NrDeeE60zD3MAGwhGlrnlFUiDyLdOIVVn8L3qfBN47gX0B9wwNQbyGZHO
leFCKJ6NoNs3zohIglotq8apV2kVKecpMrhhOmRvcAJA/s3B4WEawgyHW+b0waz018povSnqGr9t
9OQ1XHV2KoLG+E8udSQKN2FI7qj12+gSQ2lzORdk6h0FOpGtwCZWS1BDYYHjUBIyszFs/PziHIiX
Bop1r8aBcJaq7lQPG9smNhD0F6VOH94YaDCe6vhXbKDugRNzhonZgmUsg2L4pEyZsh2SaW9anXUZ
OrzYVtTupnjCLYphk6Rbmm9jtVfWTNIvxywxTh1XTNsdTwHbw1QOdxswe4F/MeHyuIr70toMFtk6
c/J3DBT7unHa89RHQg39OjSWe7JOCS5ng+oQuGvBw434dbe98y7tS/K/kZmc+nGlfsxc422smcsR
utc6QdRxjVzretJIz02qcd6VY4znh3uR0ZF0WrFvill9iykvnmtTuO8M+0sbkcpWTTAfyVhcV83s
nmdl9d4iMTGrOUJ92btGdee3szpH62rOqo2bZ/4aIckcEqBtL2PVdzbYV4CxsZX3KkLAS5+VxYa8
BSx/VfvU6mvM58xFjQIzWn8QRfJhH/hDs5xdJqdFXjFPEJtZaEHJzbN9bpJ+I/xL2hyhibMS275s
gZ1ZkC2k66DcqwqDxYL+rCzz8cwWFowqknyYnzzU+yyKTm2Y8fhWYUbQZ0I0Jg++x+rMck0aV8pN
gRdbCkBHBwhl3EStAQwaPesU2bgGkqKXiaJKQPxQb6ubAAH3td0Q3NYSpQIeyFiLnDkg1NABVisO
yE1kVCulD7pdZ444btCRo4xGntoZs2FeyrxSJgklsohlnbtGo/bTr1JKgzAjlMmlSVGuKtOqiZj5
KhKdebCUJoXHXJVKx84CxMEEiUTWcdPXYBS1PlRWEjQtr4bxJNQKWTzu9EwQl7o6bWX6Ch9YpEag
Qk9oiVGsPZyhAm2fFQLGL5NoXqvfF30BmsbtZ9xM8AzanlwFCw9lXhPls8mwKpuksdszr/MzHpcC
Rg6DG3WpVSjb59iYEPQPSsyUfdj5KHh1q1Dj0cuNIr6OvU8qK9TXycyM0Ve9jbS+hLtfn8nSmBlg
0ARMj1H7kP+SzpsyE1aqVk/8fERdhR4cm1gyGDIThAXxjGeWCzTI9wAni9SP9GFN8pQf+JgKYn4y
75B5X45B8SP1I0tmnXQ7CwajTP80Ii8kS2kNcrvVxy8yQeSrq7bNwB5rOBbLxidLkYuM/qIf82mp
xSmAGdHa0Er3tLX84tId1BPmALFjkEXVMftsRVPrPGssd0OWbsNYs7dBElaAfdlYPSbWpUmWZSCv
MagBTmNiFzZRBUqlkM+S/MPBJPOAxZcMK5HylNXcLBEGMrpbWPftxpvQfpe4cOkhG6sF2ZVDUcDw
J+HamXiZtpCJTk+GYRsZun3YyCpqOaTq6tzL913GMjwSCzF17vYs4nxEsGk4CkuGdehnn8PQhn1R
i28gv5D8LugyFDCCKyMmYznlMJsWuoNvN91ECZUhz7d2Z5/JDJsjSAd15KU1fOaYrkR/Z5mIexEf
xoQ7hgzLOoBNwouyqotYA4QnAuxiwzv9ozRJjs2xLg+rciesXzRGJ9bID5+zVTQb17LednpWf352
tbkxstNGvRtLwS+RObRD0aw8ZOA0QA1yZ9yHvrB9o58/ntmLRJvMtsmSPLEfGYeJ3kzLQFhJ63G3
Li0bPXtRU0X6TpY8owah2jprWasTQm1rNQDBP8yltSqVPFrFBdLfBtPZwycsUXpWtTWAUja9CiZa
DRnah8sbRqPABoLBIJ+tfKyey+OXVbkZxEM/Vp+dIsTq4KfTo1uCfiMZgEah+epaCWp75xDwZJlt
YhYT0nmOWgWmMQhog43oXRwSoD+K1YTzqRPbG+A2xWT12I+RJcX5gs7JE80L7WOKhHERB68YE9ri
SpG/pgzKPyrKXIVbs5KOwn7ryU6SIZyusvDQ+EhMME2C02jYKISXivqJoQ9HgYfbl1XJZ5QluQnL
6gvkS2OtiwQ15Eh6Rros2vBD3R8mdet2QkqCb1aJjSzl9J+jQAEQJq5XuoVEgdwvN1YDNaMkBrXC
eYMV3kTsT/QvvEBhvZPFUUHRiJh2i5c3nW+GqOBZLEqyOgawp/GSw4CsTW9I//envYmJstwYjPr0
TaI+aArqtYvnjVA0TDvoSOiKrLBF/G2jDebbR+1bFtuIUGgyAPaTVUQDk22qoeQpPnVo6LJl4350
iQqVsXnU+OU5x79RafDQ86wMIe3wd6NQMLXykRkssq0/blB+pLEFBRXNUPgR6jCvYplfiiURT7zk
oSg9q0bigJEUzvLvZ2X+n0y5oNz3p4xv5COxb7otHmdcDp95IH3rJ2gZ4WxrGbZGDgX69kPCBT44
rCxyLRYKMFJg/T7hop2oiLTZfJK+RijBPCRcDPsENRodWUf0HVBVU72/k4DhNp7nXxzXdRC4cXCk
JCv0XAhQzQCt+MrMiqZm+eKINjeIVm89lA77ZG8dTyA3FoMsy7N+Ojb6QBuJrVSLR8fF9WRVbgpB
wtTdYADR7L1tkw6fpWZIr8IezMEjMmrTNIAEAxcp8wf+qySjHgiuB8ZqncdE2X9Fgz3uO5x5rMvS
cTMqGUHxbvhCZCQ+MHF/de4jCuzxs7+8s0Zx1EXmjdHqeJ2cuS9pDBasaXtaOijXIQtZn5EjYjQz
bQyUcTdt6evFXrlx7OZJPSlA4cgjMwB0Db8nkWH6sSvtSZ5r1/Lw8cTjxY5nyn2p+OCjP/Crw8/2
BXnhbpoEvRg1EIGI8vR4JVkiw3fhqJW9CQXPcjSSihWyKMpN/FCSVR2bRSarAu0j6x2CzYvZa4iF
im7rSGaWD/hZ9UCKdgN9XpGhKgHYip6wFn0tozeQJtFRFqLLxGae3lM20kJ0qbXoXOWJcp8sHT4n
m7QuumaNPlq2UwQ65TSNy2aiLxedujw5FR19J7r8R5+VRZ2xwRaDhKwdXg5xR7J6uKiooqE0Mt4M
YuAx5Rgki3ITiSGqw7pBDFnTYfQSo5lcWeRicMtEFe29Fq9vhj45y3bkeCiLLWNkEVQBejVZThg1
x4XwISvQNYIwwK+/0nzQXg4LUXlQTldlSU38rZ7X6lYuKnwxkpORYiQ/1o26wB7Rzr9IuJ3cyIWG
LMl1hwTfyWo6T5/mqXTXEo/mAtsk9Ai7Rs43Dgs0V05DmI/IFZhclgWO4H8/KhrR1WixksVBqVol
x8XZYZ0m2cYD+tynVvbWDjxrg13yhfw6+ewxsZFFgBJMptIsG+BUkV7AAFfP3pBFI78R2zsiGB4S
TmKuI2/f0WJnpYuZ1JE4LJd8sio3pmjUspRkFfJc2Dk9AujpB7TfCCQxy5BinqcG+3JaUyxmV7Ik
/5rawSgfTYeUaD2CTIOAHc8w90IhgjYODkQlSc0OooqihajaqkxyC30O3QFQVTnLMkLVcooFSupw
X5pAC6FehYUh+rgH1KD8UqZSLzu/0XfyPuUvdPyt/M1cMqdM/ZlOnkzrx7LJg82hmop7nmLQ4qCc
wORCf81QW2etzGzMd6yP3og01WDOSM4VkAsVkGvymCyZmk42BOsJudqTS8DDum8UiDwZe6hCBf14
lmUuOXRmr2IJaMgIhAw8yHo+x8CvknIj13tKb6BEIot+fL8uxPIKIG4d7GVoQAJdkzYYeTBiFSgh
sAFguoU90KQtL/isKiGW0WIjS8eqO3vlGo2R73JX1wVfIC6TTik6moRcgrkpSzsjmC86jSWA3BUG
OJBEdkHMy/1Umin9vVjvyi/rHgIvD/WRHNRCH4VQgviy8hsevqYRsgiRUZay1fRTTPjkOvH4LZ+t
g82+34xu7W8xtyaQYfYR7GHBQhff2ZEiIIf1sNxRVKXIquq7WMQcutGhP9fjZP2ovcrWUSSNR+Rx
wuxZigYc3mDRgD1m8VloaNvjLpYwlzj/WJtnoFIJLw3mlJSdFf2ICxVuNWwqtX8r19nH6M+jFbgM
2liYDUE26RHVPuhYPCy5VTcraTZVv8EhK4LbaRDB1/HJcESblxGzDAjxMibZsKwfomY+eFEHhfGN
3lkxXgBs7BSCXluo2oroLcYnM+gCGdyQkQ9ZctyARpon6JkQudaGyV04OTh2xOuaszLLRpqD0AKQ
ggDouwbo4KL+Faga47eM28gGfqibVQsrxwt5vQNtZeNqSc8qfn4ZDpCbeXLZibQxOGuk7JfB7Gjz
UgYDZACjJR+BhENMTgUSn5QSkI1blo7Vlgj9ulCHbu1qpE4ntOHlJgi0T1Yf9YScedlVsXSUG0fA
bY77ZLWQGheyKM+Rh49Vuc8Quhb6ZJ/LmsmADZZOXPpQlHsfXedQdLVhaQslDVtoatRNtdeF2r3E
5urozp2qzVWh2z28UDQ5TKnOIXQ6CqnYIbQ7dKHikYqpZCunTFLvwxQ7G1mUx+lU3pCjg6QnICoy
ZDHIMJ+M48jiMcRRPgQ7FEC6DBoPoRJ5oqz2V0YHFf34SblXVn/EU4TcRcnajKmJGMPkiut4pZBQ
N7hzC8U1JigIoYu/URzUYERRLtrkTrlyk9VEYgGP9V8ezsQU+XCm/FAq3xh56q8WgofDz/7aYQUp
P2N5cbFtO5RrHtaTj+7ycOLhGk5VYwsj9G1wkynPioPojdDckXVfaOIEQh2nEfvkpnsoyersEjKQ
J8uS3HesdjAAzlILaiBnmVKwRxZVKe4jT1ZMgYeXxcPe43WOf4oRUV0GQi9IHpV/4PjnZel48qMr
Hq91vCd59rOPHM8D9TieutGOmB1TCRG+k5v5ofSsauCQu0R7xVrIA7qIZVaC23DcIOVXr31rupW7
1E7gcDF1fHzKs6o88Q/3FQVYdhxB1YU8z5DzheOfk587/JVfHu96oMOVDT3rcMcPX1Teu9zXyE5K
Fo/nyMO1jHAedoqvejzH0gILxYGdVw4GTorVUj5BuZEPb1Ba9JyQCcsQ77Dfkw2Rgqg9mV0xycv6
/iIMMgduLcsKS8zNHsXPjjGlw846hy7mVZXOwPQQZJMnGeKTh0vKi8i6PHLYKeu4l4xrDb2SwXUU
8GjKsCwHFau8AafSNgVmpSpWu67qCOJoHQfIc9ckVqoSJgeZXYvJrUh6jOY8vNdGFDSmqtn1JgR2
ECHoH4ppKE6p5VknyR6zmEXqYcj3d+saVRnMhdd+55ln3qyauMFSCqvMOpTMqHe2LPXRlSdY2ojh
xZOzqhjd7aVn6HDLwdOQxzvXdPr/TM74SCWTGJA5gUgQRQKxkTttpVGWvd6YC0wh3+khgoapGmCu
EYXumTq2JFNE8nYUm84sytMIhm0tUh0yECdLGci3OGbOUKPTfIZPq3qGtPp81tQGDjyF9dXs1B9h
uWOATu6zmSGsDM2YeNYAX5S5GtZFYyhnegOYMFVsiwxL/HmuMY/K5HDsiuFYbpqZSGlRfMLvnFSH
fBKWSGHJByNLciMPpGWAlkUPRTNCou7ssAGRtiORuPFlfyqRzvEsJLwGGV6TRblXzaPLyYy9DWng
/kxI+bHWiPi+OIXsnp+sid5afkwekSWgFSCMGA1qQvfHDYbjj6vygNwXVXC0FW+00O8k4+h7E+on
sQnB1MBgVu47HpClUTwqb8QeRcZ35e8rS8eNVKyTv7ncJ6utJoI+x/qhNHdX4Tx1m+SwWhDLA3lA
flh+Lgqcy9Y2NfCVZNZkFFoi0Y/VQ1A6lIs9CaOvJIT/eGqI+QUOtZO3fHRSakTbSIj89ixVvRkJ
6904df2Z66Q8eN0Bj1RoiPokdgSTH7fNJYYgBbY5ZbeXm44gu9N27g6fsIZBQSTh5KbLiEMtTNNd
9WpHqlv0axVuqTAvROct63hVj+sS3BUKHO50lpIGBaM5nBlCPYuUOBJaD9VuxtZrcazLkjxHni2r
pQ+78O9HY/9/xcij/A84/Y8lOsnB53ff2uhb1z6J2cqP/YjZOtoJzgWqZju6YYuQLbLfP2K2jnGC
XD2OMiQUTOF+CZz9PmZLoNey0OK1DVN3HEMg2R9A8ieeizyZC8zMQc/b0/5OzBarjqcxW9N1DJHX
102A+hYWN8/MFSxm255dRP2uTlXEIFBv6IJqb0ZOtAyZsS+ttv3cKt+T2njnqn0M1lvIcXSjB3LO
RnzXhfQTKQ0sPjf/VOJFrrbutdsjSIsjkn/eV9/HLt33LigrAZ6LinRA+wbyMe5XDkHM5UTSf+Fh
Yg0vH7hVWpjAqkWg1iYLms8fQI+Ch9HmSy1UrkpMGpel4dyg3fnB8fSrVDMY4YLhgmgE4hZv1bUl
dL31EuJz5YyLQOMm6wxj8GHjG9pNrOXlcsKQTx0/+KAzlnpkXnnTO2Dd1/VgrZQ5v65ZqIc16r1W
/LUbvDeNHV5AyNqPLdNiFRQOhNNl2YLX6wheLsu+/jyH5XXoF+h0VF+atN5OvNiN2narzHc+mkb4
Vtgm9TU3bwNDTAvUjgPwK2PBY3Zs/courfPa0li58JySgHsOnPozdlUY96LVpm99DG5i8OetV4Ma
Nlkto9/mxZ/T3t8GGrabydwAvc9vjSpe17V7Gqk8Nr9haWfwkdi3wFF7PlJSoBydNFmzGL/QsfBd
2Da/qpmQ/jUXSZhVS7XiHgDUGOBp051q5qtAH9Ccscngqe6pOdq/+077za/5XNTPwNFiZVkMGVp3
GThWX28WtmwpCooI9vy7ZpNQMmtMuEMo56ANTm286Zd9Yl7NDpJXpaHvxIVj03cX8tf2G+XWLD8F
E8+hTA2mPqP7Ke70CYkhsOnEYa/Q1juziNItM9BXSL2DVc+tU2ugBwUf35gNafNmuOxyrwLThyVE
VTcrA+9ydCWCD0QjcCt3OncFXuc7qm5IQGG7XkTBZeTQdPi/bV2hee+geNcWzieMAXoUf4JvPszI
RVt717FDJjFCBsYAq5mOSyfEvLRRUX8OkZvfmK3r0tVPb5Ve+6bX37QkUt7pDWj51AuB6UDvNcJV
5dkItPhnJui2Te040c4bzwa3Rgin4V4HyzntfQdcaU5gkZfF9zzEeMJ+PVfAm2b1e+n0QpTZuMJY
MlrWqnddjcEnYBKXScTvq/GAVOsKBzygvloAPCGPNgmY4ZUpgMdVztcsN0FsIiLnl+Opnn4b0Zph
Oox9Ya6/89q2XgTvWPm3S2HqpxdEPF2mP13q3fmMm1H2rtQNZq/TNjXV77YP/33WxYuHSVgaEsBA
/PJynJLvIy7lCxhGLtHf4pM17ELYmb4pdMfUT5oIDWPciTGtkq/Mem8ONBGnLyAjk/3AXa1Gj2UI
PmOHBp63QCmMeZm3rJv68xDb2kI5JbuDykTKK6bw0i1ddYsS+N43aA6Rce14aG71ZbILtPkMN9OE
CGPiZksdJDWKb5iqaMF3swaFOWzMObqO5nGjJdpbN8Rv2wUnDk6LeUCYgTIsstMKdgoV/7w1nGSd
hhy33firoTmIzo0eMnmV/zmvw2nX8RM6poNdm6Hg2o7lQuXDN/GgbEcVUPjUpj81cgSeUK0ECzyk
a89pPjsJf9d2oNDQ127DZtq79J6JjUjIUL7NS3qgrHG1TZUNNUnt7Cte6+YybqvTrKRjyR1BP2FG
qzfoQAUVKkOICZVqaG/qVHuH6lu6jAPkuLImLpd6OeDqWU/90tPFO9uhNY8BzuUITHAJ7vBGL7zv
+igQN02KpHs1rqAsI5xR+tvCxIKswbCjDYy3iVCXAw+0NiqpWPWxaeiOEqfQl9Ng7KNBaFx0RbOq
GpxivdbEYCBC/ELFyZUHsbAy9yLwz9UIewgvMt4rZrseW8WEoIsgoJYUKxWhOqPI/GWo5MWmD63L
AQHQRW9aKLMEdrfoc8Ct4eR+UDGXLKCWLDVrUV2oWU2YpEPXSM06YUKMmh6gPMwdg24dhGq+HfwW
IEnSr3stV1d9AukICsNb8rAb03ijZPwUip/v9dL/RrCcmR6mUGEZ3yJh/R7VTeQ+rM8DLg6L2Unm
TVHW3raaSnRjAJDkjXXdM/gubSPk1UvdCTYHOkkmzUX0JUGjX0GWiVeBh4lbGr5X6+527MYPtZ3q
C7dt6SzsAFrFrWzlo7drE9Rh4ronYQXTYhAELkDXpVO8iQykT7KB7jY369PKcJm9igHLCvlJ0Mnl
F1UaH8UFyEQ+fg/L2Iq+Gn35ZpzaGzj+30MTdv/cfSG2iweWlt6ikhAtM6NFjE3PtpmpW+uoN0/9
Ru2Xrsf6M1XD8wo0+/nY+FtrtLYVvf3kI8MWRBM+zvYl9LWLATShH6v0wD5iSxUqdB2EGSZHjFOz
egdc6KM7w8wI0+kKZPS0mPPqS9ShDVACJFwoCFtD5UG7xbF5l+e+rhmc0kul8fheOYYmDgal6pB8
qkv1TIOSEo2Mkwkvm6reWSZoadcff299PVgkZgoaMMBMwsTWu9xbw5ewLdDPq60Gsb1qRsUTdbnB
prPxEvvUI5vLNL/NN1qD3VkWqRASUEFl4UuaW2vXXUnnMzjKddPPdBVuYKDoqV/1aMJU3ThuZtFB
2sIKrW8YidFhxxGuP69GvBsDdBb9ni8xAGqE/jAgH2kiN67hOsvvmoIsy5zUWMjhkJcHH2BmHKmY
fZEJRc9E2/YRHaISKNfz1H5GrzaBa4OMZY4AW22ZV0AXV5GmhhAuGClD48JqCzF/Y9qgWOV7ZeC7
hN6F0RDGICGmrkIICvtGrKWV8FJMXaJSv3CaRlk4uoaEkvpZthzPKBB68uqlq2CanmMchk13Qcwb
JxIztxPAh2YN87h5M/T+pyjOdqlpobd6CbIuoSGxwLRG7DTH0H+rg3BdtcJqEzdtFA1LlLTaaVFH
+Z07aIBXLLsk0O/ftJ0FzaoP12GHdI6DtpGDSwxTpQSLzw5LTgvtFBGZh03R46uime945AiswXU6
B2H4Y1MJ69B66AH/T3XOlGltj72HjC3qg22p7ZiBfwkrm1EiaFdNk8nJ8XBW14ANB3xPsSVekWYS
V3tnhc5N4CC055Yl3CC/Jj4eIMt+dqirzZyu8h7lT72c/bOwSN/EsYmAl6G+l4K35UTiS+pDF86m
JbG5jjqtX8gcriVCGWDXO9S9BbZIbDqx8TdT0HRntvl1eEgZ2VWL3tMEaLaL9PA8ydw3pj1hjyLS
vJ5be4sa/ONSMZpzD6LERmiguGRvZvLbY2NealmobdXIthZh4ocr06xiDUZl520zPd8CyTdIXoh7
kcnjMUs/IOCbbip5oAJ9sURKWWHmDUh1brXgbOrWUYWyX6wFAW+SP59GjYdeZJ2ch/klaDd1nesB
dtSTBm/SbvclUNZlnfoVk/Ym2ANj2CtAbLdGaNjYdgFb9ExjHdrmuLMVBM3y/L1v3dlj7r9vUG1B
dRUjqqLu96Gj9vv5Kg3tS1yiyTulBJT4Kx/s8PfSDYSOloV/TZ+epsjdE1yjwbiNiiNG7yMaLIsJ
BCP+Fr7j4gCRC6B7nTPDzhJeh8R1ZJZVlrBitnInOHcAEZzHBXyJUXe+gEfrVhWNdTl39mdHtXH0
0DUDX4HEOLNVA/2uY10fAx2lrPA2ayf9jISeIziQomgmJhq/CXNHn7+j1KV+pim+nSGq6J1nQxPh
FYK5CjS0eVtk+p6sqXJexwREAyvHo5qaPkQsp7wAKu7o9uWqd7EOlZtGHD5Uh/KjEfmotRWAIFmo
RIsia4fz1mu1tT4QuFEduz/PVHKCxAHHVZJHCG/6IRKfumUuplrYJqgWPryedV5luX0o+WbtrMA2
Gwu5T57SVT4g0vkMxiWigOJD4J4sNFZxZnHqclx2jXqhGRbOVHF/B9PzvBzV+ktS+zleSzhyD76f
saLpcB6sBvsCtDfMP2bhszm8j9pGuWwztJ8GHf9gY0jPK6fTrpUm91Z6YQdbWbXm8BJ6W7mG3KCI
kKt+nUaxtm/mER2uPi2Wk5aVm9Rzg1UbGcPv5RxsndFJrhJLT8hRjF+yziG1Dbx4jXw9fARMnJeq
DY+g42mHjn39KL7wl2x4iQVgAAuci8aCM+0zE7EUiz8UY+tu12KCvNX9tVirRsnkrozcve4AUywM
9ESjnqCxGTF6/Sd/HxdeVbddwGbqs2gBOF59wjmu20Fj+WDN1WXtMJlkIWhEyS2Tfb1BBLazwzNf
m/8HS0ZCL09dZsVXxynR1k3NUzE2eUruZ/KvmNGcd7t0Yp0oFoxN512P6aQtAnNazqa6U8Mm+L8N
jfjIq+YnB5qDU05wVwh/mrdFlLfXcP0AiE6PPGz+0kmPjW5+vtBftLTBBRZE4pN4mbyWvJk/u0Z6
wz13t3f//pfpnJi41HkG/jWOa2kWiMm0yIMfhxVNV08sC+scm5gZGw9zG/7go4f0893/bOXzn53z
Z9/gTj7109t//0vTgEW/8Cno7gnuOSSGHdu1ENYQzrqPn4Krn5jYMHqEDkF66oT0/lnPADsw+8Ut
wTjxDJd4qQ4a3PIMEbh8/AwOLeH+yD/r+9NR/WTu9HffBMM7MXTDoa8jyCvCw7T0J99f0054CTjF
0yzZDv5prUAzXWEW97L+QD3RsMs0HINgPDZSP70J3omGObvtEEaHhW2I8Po/rC3QlR1e0IPn2UNX
/Td6RcM6QSiH+IChYarFy/C8P7BPhDMfz9sjn8BD+Mf1CExYhL3xy9qCeUKGD4i56dL/Q09+Nja4
3olj2I6pMoDwMGRb+V9pC9+KLm9rLOSCqMgfZ4YQafhrz+DZFY7jI72CaTKZfiys9LhX8NwTmoBh
2ARhkF765zUEmvDLhwadocFB7UnzYBscHO4ePwTHOrE11eG908x7ian/lYZwc5tFTLabto6+tY8b
wi+oIH97fOCX9sjykIO2bES4DAbcxw9BU60TC+Q2bHDNstBvPTS9f9BMCUvR5wpkf/shOCdMDzR6
RosMpikNDZ88BM2jKTgYJB47zn9WS6CnMl48PDBVoEc40oIYBJ8+BfvEhuDjWZb6NzuFv9BcHtYX
MDDSW7n8iO6aXy1A/uiE+8XHz8d/TLnFvFr0nU9OvJ7Ku8PfPky+Rf2/nrxxclnw6OD9MkH+nR8f
//EFf/7TT/7W/be637mL7uqb+ls4yQPTj9sULqX//tf/SW++3mQ3j193Giikq+Od/PtfT+7z0Zjw
P1z4mR4fBp+sgl983Tqai/zpDXsmjfLlF05g9d4091eSyyNsSe/r4if4zx7F8iYlQ17n0ZO7PnQo
L73rP6HhyUXeC+76T/EiL7z46i69GW7qu/uHKx6264pR4aUP5H4A+634/hsPp8u+Pn3sHhCLl/+V
DeTH6PbJ7/ljKf3S+4dMWgdPb5nFo8p4+NIr73jiUXR/Hdm8DVuELF564dPbm/AJD1QzHe0VuhBk
GiNcrp++kYdl2otvOb+Nbp71IqbrMhS9+MrF8LRZ4GrMYvillz3/uW+yNf0V3pdz7qz7lkz3tyjb
BfPQV3hJ9kUHB+X5Y/Z09xXaxsUNqbQn9+y5rzG8XNzUExTD28eX1lmrvsJPeHHTNDffwq65a9sn
bVpHjvY1Hkn0LYyCm6drOE3zXuENv4jADjZF+6RlI2coAhgvbdkXEQBX/pXlk75JJ070SldHuPb5
pV/lxou8fda4dRb83ssfyZ+pGb9w4L2862+ejls/5vQv/Rkv74bfdjdZ2YTR02Gd64to4Gtc/+yu
bu6e9FQslbRXuvjF3Rh9ezKMcXERHH+NO/9S1Mn9lUQP+yOw8OJLA3oPf1ve1AUj5dOXE82FVxgd
LuUfWN0kz999g8TW/Rf6z+eYb8Lo6RM3aS2vcNkEQZPi6apGN8nTvMKl67vgeZhMpg9e+lO+vcvz
Zkp76O1Pf0jyR69w3+8QJr377bT5aWxzbPsVfsj3RfcHDRHRde0VftLDH/i5IYrLE19+6dO/5unf
Nc3dkymFcQiGv/za49NVpcFNv8KC9UN7E95/c9Gn/MjjvPR2P97VGSPbkyszFL9CR/gxYmXzrHkb
iMO8Qvv7dMO4kwft01fTOOR4X/pEPt017W+/vHlbFzmjF18/ar4Vgm17fyn5ax5yEC++9lQQ1Q2e
Xhkq0P2OP+q7fxVpeshc/xx/us9a/+pjT4Nr4oxv6d1N/V//DQAA//8=</cx:binary>
              </cx:geoCache>
            </cx:geography>
          </cx:layoutPr>
        </cx:series>
      </cx:plotAreaRegion>
    </cx:plotArea>
    <cx:legend pos="t" align="ctr" overlay="0">
      <cx:txPr>
        <a:bodyPr spcFirstLastPara="1" vertOverflow="ellipsis" wrap="square" lIns="0" tIns="0" rIns="0" bIns="0" anchor="ctr" anchorCtr="1"/>
        <a:lstStyle/>
        <a:p>
          <a:pPr>
            <a:defRPr/>
          </a:pPr>
          <a:endParaRPr lang="en-US"/>
        </a:p>
      </cx:txPr>
    </cx:legend>
  </cx:chart>
  <cx:spPr>
    <a:ln>
      <a:solidFill>
        <a:srgbClr val="227447"/>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hyperlink" Target="#'Create a PivotTable'!A3"/></Relationships>
</file>

<file path=xl/drawings/_rels/drawing2.xml.rels><?xml version="1.0" encoding="UTF-8" standalone="yes"?>
<Relationships xmlns="http://schemas.openxmlformats.org/package/2006/relationships"><Relationship Id="rId1" Type="http://schemas.openxmlformats.org/officeDocument/2006/relationships/hyperlink" Target="#'Create copies'!A3"/></Relationships>
</file>

<file path=xl/drawings/_rels/drawing3.xml.rels><?xml version="1.0" encoding="UTF-8" standalone="yes"?>
<Relationships xmlns="http://schemas.openxmlformats.org/package/2006/relationships"><Relationship Id="rId1" Type="http://schemas.openxmlformats.org/officeDocument/2006/relationships/hyperlink" Target="#'Create PivotCharts'!A3"/></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hyperlink" Target="#'Add Slicers &amp; Timeline'!A3"/><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Final Dashboard'!B4"/><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microsoft.com/office/2014/relationships/chartEx" Target="../charts/chartEx1.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16</xdr:col>
      <xdr:colOff>519953</xdr:colOff>
      <xdr:row>1</xdr:row>
      <xdr:rowOff>70038</xdr:rowOff>
    </xdr:from>
    <xdr:to>
      <xdr:col>19</xdr:col>
      <xdr:colOff>658906</xdr:colOff>
      <xdr:row>15</xdr:row>
      <xdr:rowOff>123266</xdr:rowOff>
    </xdr:to>
    <xdr:grpSp>
      <xdr:nvGrpSpPr>
        <xdr:cNvPr id="11" name="Group 10">
          <a:extLst>
            <a:ext uri="{FF2B5EF4-FFF2-40B4-BE49-F238E27FC236}">
              <a16:creationId xmlns:a16="http://schemas.microsoft.com/office/drawing/2014/main" id="{ED462769-92A6-4C9E-BA55-F3742D642399}"/>
            </a:ext>
          </a:extLst>
        </xdr:cNvPr>
        <xdr:cNvGrpSpPr/>
      </xdr:nvGrpSpPr>
      <xdr:grpSpPr>
        <a:xfrm>
          <a:off x="17508071" y="279214"/>
          <a:ext cx="2903070" cy="2981699"/>
          <a:chOff x="800100" y="865655"/>
          <a:chExt cx="2895600" cy="3222251"/>
        </a:xfrm>
      </xdr:grpSpPr>
      <xdr:sp macro="" textlink="">
        <xdr:nvSpPr>
          <xdr:cNvPr id="2" name="Speech Bubble: Rectangle 1">
            <a:extLst>
              <a:ext uri="{FF2B5EF4-FFF2-40B4-BE49-F238E27FC236}">
                <a16:creationId xmlns:a16="http://schemas.microsoft.com/office/drawing/2014/main" id="{AF2CBAD5-5771-4F73-941C-F756B8C16732}"/>
              </a:ext>
            </a:extLst>
          </xdr:cNvPr>
          <xdr:cNvSpPr/>
        </xdr:nvSpPr>
        <xdr:spPr>
          <a:xfrm>
            <a:off x="800100" y="865655"/>
            <a:ext cx="2895600" cy="3222251"/>
          </a:xfrm>
          <a:prstGeom prst="wedgeRectCallout">
            <a:avLst>
              <a:gd name="adj1" fmla="val -55536"/>
              <a:gd name="adj2" fmla="val -26563"/>
            </a:avLst>
          </a:prstGeom>
          <a:solidFill>
            <a:schemeClr val="bg1"/>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a:solidFill>
                  <a:srgbClr val="227447"/>
                </a:solidFill>
                <a:latin typeface="Segoe UI" panose="020B0502040204020203" pitchFamily="34" charset="0"/>
                <a:cs typeface="Segoe UI" panose="020B0502040204020203" pitchFamily="34" charset="0"/>
              </a:rPr>
              <a:t>Verify your</a:t>
            </a:r>
            <a:r>
              <a:rPr lang="en-US" sz="1800" b="1" i="0" baseline="0">
                <a:solidFill>
                  <a:srgbClr val="227447"/>
                </a:solidFill>
                <a:latin typeface="Segoe UI" panose="020B0502040204020203" pitchFamily="34" charset="0"/>
                <a:cs typeface="Segoe UI" panose="020B0502040204020203" pitchFamily="34" charset="0"/>
              </a:rPr>
              <a:t> data</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Copy/Paste or query from another source or application.</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This data was imported from the Northwind Traders database template for Microsoft Access.</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For best results, make sure that your data is in Excel Table format (Home &gt; Format as Table), and doesn't contain any blank rows or columns.</a:t>
            </a:r>
            <a:endParaRPr lang="en-US" sz="1200" b="0" i="0">
              <a:solidFill>
                <a:srgbClr val="227447"/>
              </a:solidFill>
              <a:latin typeface="Segoe UI" panose="020B0502040204020203" pitchFamily="34" charset="0"/>
              <a:cs typeface="Segoe UI" panose="020B0502040204020203" pitchFamily="34" charset="0"/>
            </a:endParaRPr>
          </a:p>
        </xdr:txBody>
      </xdr:sp>
      <xdr:sp macro="" textlink="">
        <xdr:nvSpPr>
          <xdr:cNvPr id="3" name="TextBox 2">
            <a:extLst>
              <a:ext uri="{FF2B5EF4-FFF2-40B4-BE49-F238E27FC236}">
                <a16:creationId xmlns:a16="http://schemas.microsoft.com/office/drawing/2014/main" id="{A0E8F95D-0192-40E2-8628-509403394E67}"/>
              </a:ext>
            </a:extLst>
          </xdr:cNvPr>
          <xdr:cNvSpPr txBox="1"/>
        </xdr:nvSpPr>
        <xdr:spPr>
          <a:xfrm>
            <a:off x="866775" y="905751"/>
            <a:ext cx="333375" cy="338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227447"/>
                </a:solidFill>
                <a:latin typeface="Segoe UI" panose="020B0502040204020203" pitchFamily="34" charset="0"/>
                <a:cs typeface="Segoe UI" panose="020B0502040204020203" pitchFamily="34" charset="0"/>
              </a:rPr>
              <a:t>1</a:t>
            </a:r>
          </a:p>
        </xdr:txBody>
      </xdr:sp>
    </xdr:grpSp>
    <xdr:clientData/>
  </xdr:twoCellAnchor>
  <xdr:twoCellAnchor>
    <xdr:from>
      <xdr:col>16</xdr:col>
      <xdr:colOff>514912</xdr:colOff>
      <xdr:row>16</xdr:row>
      <xdr:rowOff>49305</xdr:rowOff>
    </xdr:from>
    <xdr:to>
      <xdr:col>19</xdr:col>
      <xdr:colOff>665878</xdr:colOff>
      <xdr:row>28</xdr:row>
      <xdr:rowOff>112059</xdr:rowOff>
    </xdr:to>
    <xdr:grpSp>
      <xdr:nvGrpSpPr>
        <xdr:cNvPr id="4" name="Group 3">
          <a:extLst>
            <a:ext uri="{FF2B5EF4-FFF2-40B4-BE49-F238E27FC236}">
              <a16:creationId xmlns:a16="http://schemas.microsoft.com/office/drawing/2014/main" id="{E69D073D-F48D-4913-BCB5-811A50D48408}"/>
            </a:ext>
          </a:extLst>
        </xdr:cNvPr>
        <xdr:cNvGrpSpPr/>
      </xdr:nvGrpSpPr>
      <xdr:grpSpPr>
        <a:xfrm>
          <a:off x="17503030" y="3396129"/>
          <a:ext cx="2915083" cy="2572871"/>
          <a:chOff x="17312530" y="3455893"/>
          <a:chExt cx="2907613" cy="2617695"/>
        </a:xfrm>
      </xdr:grpSpPr>
      <xdr:grpSp>
        <xdr:nvGrpSpPr>
          <xdr:cNvPr id="9" name="Group 8">
            <a:extLst>
              <a:ext uri="{FF2B5EF4-FFF2-40B4-BE49-F238E27FC236}">
                <a16:creationId xmlns:a16="http://schemas.microsoft.com/office/drawing/2014/main" id="{53662A56-EF30-47DE-9799-3DA2342007C6}"/>
              </a:ext>
            </a:extLst>
          </xdr:cNvPr>
          <xdr:cNvGrpSpPr/>
        </xdr:nvGrpSpPr>
        <xdr:grpSpPr>
          <a:xfrm>
            <a:off x="17312530" y="3455893"/>
            <a:ext cx="2907613" cy="2617695"/>
            <a:chOff x="4033559" y="867335"/>
            <a:chExt cx="2907613" cy="3222251"/>
          </a:xfrm>
        </xdr:grpSpPr>
        <xdr:sp macro="" textlink="">
          <xdr:nvSpPr>
            <xdr:cNvPr id="6" name="Speech Bubble: Rectangle 5">
              <a:extLst>
                <a:ext uri="{FF2B5EF4-FFF2-40B4-BE49-F238E27FC236}">
                  <a16:creationId xmlns:a16="http://schemas.microsoft.com/office/drawing/2014/main" id="{2EBDCED4-8175-4E12-A6D0-0A6E6597430F}"/>
                </a:ext>
              </a:extLst>
            </xdr:cNvPr>
            <xdr:cNvSpPr/>
          </xdr:nvSpPr>
          <xdr:spPr>
            <a:xfrm>
              <a:off x="4033559" y="867335"/>
              <a:ext cx="2907613" cy="3222251"/>
            </a:xfrm>
            <a:prstGeom prst="wedgeRectCallout">
              <a:avLst>
                <a:gd name="adj1" fmla="val -55536"/>
                <a:gd name="adj2" fmla="val -26563"/>
              </a:avLst>
            </a:prstGeom>
            <a:solidFill>
              <a:schemeClr val="bg1"/>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a:solidFill>
                    <a:srgbClr val="227447"/>
                  </a:solidFill>
                  <a:latin typeface="Segoe UI" panose="020B0502040204020203" pitchFamily="34" charset="0"/>
                  <a:cs typeface="Segoe UI" panose="020B0502040204020203" pitchFamily="34" charset="0"/>
                </a:rPr>
                <a:t>Create a PivotTable</a:t>
              </a:r>
              <a:endParaRPr lang="en-US" sz="1800" b="1" i="0" baseline="0">
                <a:solidFill>
                  <a:srgbClr val="227447"/>
                </a:solidFill>
                <a:latin typeface="Segoe UI" panose="020B0502040204020203" pitchFamily="34" charset="0"/>
                <a:cs typeface="Segoe UI" panose="020B0502040204020203" pitchFamily="34" charset="0"/>
              </a:endParaRP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Select anywhere in your data range, then go to Insert &gt; PivotTable &gt; New Worksheet &gt; OK.</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We've already taken this step for you on the next worksheet, but you can do it yourself.</a:t>
              </a:r>
              <a:endParaRPr lang="en-US" sz="1200" b="0" i="0">
                <a:solidFill>
                  <a:srgbClr val="227447"/>
                </a:solidFill>
                <a:latin typeface="Segoe UI" panose="020B0502040204020203" pitchFamily="34" charset="0"/>
                <a:cs typeface="Segoe UI" panose="020B0502040204020203" pitchFamily="34" charset="0"/>
              </a:endParaRPr>
            </a:p>
          </xdr:txBody>
        </xdr:sp>
        <xdr:sp macro="" textlink="">
          <xdr:nvSpPr>
            <xdr:cNvPr id="7" name="TextBox 6">
              <a:extLst>
                <a:ext uri="{FF2B5EF4-FFF2-40B4-BE49-F238E27FC236}">
                  <a16:creationId xmlns:a16="http://schemas.microsoft.com/office/drawing/2014/main" id="{8A0A76BF-466F-4542-BAEC-9113E6887488}"/>
                </a:ext>
              </a:extLst>
            </xdr:cNvPr>
            <xdr:cNvSpPr txBox="1"/>
          </xdr:nvSpPr>
          <xdr:spPr>
            <a:xfrm>
              <a:off x="4095839" y="926540"/>
              <a:ext cx="334406" cy="338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227447"/>
                  </a:solidFill>
                  <a:latin typeface="Segoe UI" panose="020B0502040204020203" pitchFamily="34" charset="0"/>
                  <a:cs typeface="Segoe UI" panose="020B0502040204020203" pitchFamily="34" charset="0"/>
                </a:rPr>
                <a:t>2</a:t>
              </a:r>
            </a:p>
          </xdr:txBody>
        </xdr:sp>
      </xdr:grpSp>
      <xdr:sp macro="" textlink="">
        <xdr:nvSpPr>
          <xdr:cNvPr id="10" name="TextBox 9">
            <a:hlinkClick xmlns:r="http://schemas.openxmlformats.org/officeDocument/2006/relationships" r:id="rId1"/>
            <a:extLst>
              <a:ext uri="{FF2B5EF4-FFF2-40B4-BE49-F238E27FC236}">
                <a16:creationId xmlns:a16="http://schemas.microsoft.com/office/drawing/2014/main" id="{D21890AB-A564-4FAD-97E0-FD4B33B9BA90}"/>
              </a:ext>
            </a:extLst>
          </xdr:cNvPr>
          <xdr:cNvSpPr txBox="1"/>
        </xdr:nvSpPr>
        <xdr:spPr>
          <a:xfrm>
            <a:off x="18262072" y="5580529"/>
            <a:ext cx="1008529" cy="358588"/>
          </a:xfrm>
          <a:prstGeom prst="rect">
            <a:avLst/>
          </a:prstGeom>
          <a:noFill/>
          <a:ln w="9525" cmpd="sng">
            <a:solidFill>
              <a:srgbClr val="22744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227447"/>
                </a:solidFill>
              </a:rPr>
              <a:t>NEXT &gt;</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247650</xdr:colOff>
      <xdr:row>2</xdr:row>
      <xdr:rowOff>38101</xdr:rowOff>
    </xdr:from>
    <xdr:to>
      <xdr:col>13</xdr:col>
      <xdr:colOff>38100</xdr:colOff>
      <xdr:row>21</xdr:row>
      <xdr:rowOff>12700</xdr:rowOff>
    </xdr:to>
    <xdr:grpSp>
      <xdr:nvGrpSpPr>
        <xdr:cNvPr id="7" name="Group 6">
          <a:extLst>
            <a:ext uri="{FF2B5EF4-FFF2-40B4-BE49-F238E27FC236}">
              <a16:creationId xmlns:a16="http://schemas.microsoft.com/office/drawing/2014/main" id="{C47804D5-D30E-496A-A719-55B2B6781C12}"/>
            </a:ext>
          </a:extLst>
        </xdr:cNvPr>
        <xdr:cNvGrpSpPr/>
      </xdr:nvGrpSpPr>
      <xdr:grpSpPr>
        <a:xfrm>
          <a:off x="7372350" y="419101"/>
          <a:ext cx="3905250" cy="3835399"/>
          <a:chOff x="4629150" y="381000"/>
          <a:chExt cx="2895600" cy="4486275"/>
        </a:xfrm>
      </xdr:grpSpPr>
      <xdr:grpSp>
        <xdr:nvGrpSpPr>
          <xdr:cNvPr id="8" name="Group 7">
            <a:extLst>
              <a:ext uri="{FF2B5EF4-FFF2-40B4-BE49-F238E27FC236}">
                <a16:creationId xmlns:a16="http://schemas.microsoft.com/office/drawing/2014/main" id="{7A9D31BD-1DD8-47D0-8FCC-105F8B21D772}"/>
              </a:ext>
            </a:extLst>
          </xdr:cNvPr>
          <xdr:cNvGrpSpPr/>
        </xdr:nvGrpSpPr>
        <xdr:grpSpPr>
          <a:xfrm>
            <a:off x="4629150" y="381000"/>
            <a:ext cx="2895600" cy="4486275"/>
            <a:chOff x="5305425" y="428625"/>
            <a:chExt cx="2895600" cy="4591050"/>
          </a:xfrm>
        </xdr:grpSpPr>
        <xdr:sp macro="" textlink="">
          <xdr:nvSpPr>
            <xdr:cNvPr id="4" name="Speech Bubble: Rectangle 3">
              <a:extLst>
                <a:ext uri="{FF2B5EF4-FFF2-40B4-BE49-F238E27FC236}">
                  <a16:creationId xmlns:a16="http://schemas.microsoft.com/office/drawing/2014/main" id="{20ABEF8A-394A-4010-8BA1-D16DB814DA0C}"/>
                </a:ext>
              </a:extLst>
            </xdr:cNvPr>
            <xdr:cNvSpPr/>
          </xdr:nvSpPr>
          <xdr:spPr>
            <a:xfrm>
              <a:off x="5305425" y="428625"/>
              <a:ext cx="2895600" cy="4486275"/>
            </a:xfrm>
            <a:prstGeom prst="wedgeRectCallout">
              <a:avLst>
                <a:gd name="adj1" fmla="val -55536"/>
                <a:gd name="adj2" fmla="val -26563"/>
              </a:avLst>
            </a:prstGeom>
            <a:solidFill>
              <a:schemeClr val="bg1"/>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a:solidFill>
                    <a:srgbClr val="227447"/>
                  </a:solidFill>
                  <a:latin typeface="Segoe UI" panose="020B0502040204020203" pitchFamily="34" charset="0"/>
                  <a:cs typeface="Segoe UI" panose="020B0502040204020203" pitchFamily="34" charset="0"/>
                </a:rPr>
                <a:t>Create a PivotTable</a:t>
              </a:r>
              <a:endParaRPr lang="en-US" sz="1800" b="1" i="0" baseline="0">
                <a:solidFill>
                  <a:srgbClr val="227447"/>
                </a:solidFill>
                <a:latin typeface="Segoe UI" panose="020B0502040204020203" pitchFamily="34" charset="0"/>
                <a:cs typeface="Segoe UI" panose="020B0502040204020203" pitchFamily="34" charset="0"/>
              </a:endParaRP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Click anywhere in the PivotTable area on the left to launch the Field list, which will appear to the right.</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In the Field list, click Category and Sales, then drag Sales into the Value field so it appears twice.</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Change the Value Field Settings for the second Sales field to Show Values As &gt; % of Grand Total, then Format as Percentage.</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Format your PivotTable as desired by renaming header fields, number format and PivotTable style.</a:t>
              </a:r>
            </a:p>
          </xdr:txBody>
        </xdr:sp>
        <xdr:sp macro="" textlink="">
          <xdr:nvSpPr>
            <xdr:cNvPr id="5" name="TextBox 4">
              <a:extLst>
                <a:ext uri="{FF2B5EF4-FFF2-40B4-BE49-F238E27FC236}">
                  <a16:creationId xmlns:a16="http://schemas.microsoft.com/office/drawing/2014/main" id="{DECC3DCE-094D-419D-B9B4-73112C62FDD3}"/>
                </a:ext>
              </a:extLst>
            </xdr:cNvPr>
            <xdr:cNvSpPr txBox="1"/>
          </xdr:nvSpPr>
          <xdr:spPr>
            <a:xfrm>
              <a:off x="5362575" y="457199"/>
              <a:ext cx="333375" cy="3429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227447"/>
                  </a:solidFill>
                  <a:latin typeface="Segoe UI" panose="020B0502040204020203" pitchFamily="34" charset="0"/>
                  <a:cs typeface="Segoe UI" panose="020B0502040204020203" pitchFamily="34" charset="0"/>
                </a:rPr>
                <a:t>3</a:t>
              </a:r>
            </a:p>
          </xdr:txBody>
        </xdr:sp>
      </xdr:grpSp>
      <xdr:sp macro="" textlink="">
        <xdr:nvSpPr>
          <xdr:cNvPr id="6" name="TextBox 5">
            <a:hlinkClick xmlns:r="http://schemas.openxmlformats.org/officeDocument/2006/relationships" r:id="rId1"/>
            <a:extLst>
              <a:ext uri="{FF2B5EF4-FFF2-40B4-BE49-F238E27FC236}">
                <a16:creationId xmlns:a16="http://schemas.microsoft.com/office/drawing/2014/main" id="{DAD57E31-955E-4371-8733-133F41B01596}"/>
              </a:ext>
            </a:extLst>
          </xdr:cNvPr>
          <xdr:cNvSpPr txBox="1"/>
        </xdr:nvSpPr>
        <xdr:spPr>
          <a:xfrm>
            <a:off x="5572686" y="4371975"/>
            <a:ext cx="1008529" cy="320488"/>
          </a:xfrm>
          <a:prstGeom prst="rect">
            <a:avLst/>
          </a:prstGeom>
          <a:noFill/>
          <a:ln w="9525" cmpd="sng">
            <a:solidFill>
              <a:srgbClr val="22744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227447"/>
                </a:solidFill>
              </a:rPr>
              <a:t>NEXT &gt;</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0</xdr:row>
      <xdr:rowOff>123827</xdr:rowOff>
    </xdr:from>
    <xdr:to>
      <xdr:col>6</xdr:col>
      <xdr:colOff>676275</xdr:colOff>
      <xdr:row>0</xdr:row>
      <xdr:rowOff>800101</xdr:rowOff>
    </xdr:to>
    <xdr:sp macro="" textlink="">
      <xdr:nvSpPr>
        <xdr:cNvPr id="5" name="Speech Bubble: Rectangle 4">
          <a:extLst>
            <a:ext uri="{FF2B5EF4-FFF2-40B4-BE49-F238E27FC236}">
              <a16:creationId xmlns:a16="http://schemas.microsoft.com/office/drawing/2014/main" id="{B0D12118-CB06-4D50-8F0E-0FFBCEFD9233}"/>
            </a:ext>
          </a:extLst>
        </xdr:cNvPr>
        <xdr:cNvSpPr/>
      </xdr:nvSpPr>
      <xdr:spPr>
        <a:xfrm>
          <a:off x="3457575" y="123827"/>
          <a:ext cx="3038475" cy="676274"/>
        </a:xfrm>
        <a:prstGeom prst="wedgeRectCallout">
          <a:avLst/>
        </a:prstGeom>
        <a:solidFill>
          <a:sysClr val="window" lastClr="FFFFFF"/>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rgbClr val="227447"/>
              </a:solidFill>
            </a:rPr>
            <a:t>NOTE: We're limiting</a:t>
          </a:r>
          <a:r>
            <a:rPr lang="en-US" sz="1100" baseline="0">
              <a:solidFill>
                <a:srgbClr val="227447"/>
              </a:solidFill>
            </a:rPr>
            <a:t> this PivotTable to Top 10 Items to keep its size relative to the others. Click the Filter button &gt; Value Filters to change it.</a:t>
          </a:r>
        </a:p>
      </xdr:txBody>
    </xdr:sp>
    <xdr:clientData/>
  </xdr:twoCellAnchor>
  <xdr:twoCellAnchor>
    <xdr:from>
      <xdr:col>12</xdr:col>
      <xdr:colOff>238123</xdr:colOff>
      <xdr:row>13</xdr:row>
      <xdr:rowOff>0</xdr:rowOff>
    </xdr:from>
    <xdr:to>
      <xdr:col>18</xdr:col>
      <xdr:colOff>66675</xdr:colOff>
      <xdr:row>30</xdr:row>
      <xdr:rowOff>38100</xdr:rowOff>
    </xdr:to>
    <xdr:grpSp>
      <xdr:nvGrpSpPr>
        <xdr:cNvPr id="7" name="Group 6">
          <a:extLst>
            <a:ext uri="{FF2B5EF4-FFF2-40B4-BE49-F238E27FC236}">
              <a16:creationId xmlns:a16="http://schemas.microsoft.com/office/drawing/2014/main" id="{4856F23A-EFE4-42A2-81A2-578459FB41DD}"/>
            </a:ext>
          </a:extLst>
        </xdr:cNvPr>
        <xdr:cNvGrpSpPr/>
      </xdr:nvGrpSpPr>
      <xdr:grpSpPr>
        <a:xfrm>
          <a:off x="10131423" y="3238500"/>
          <a:ext cx="4933952" cy="3441700"/>
          <a:chOff x="10115548" y="3238500"/>
          <a:chExt cx="4933952" cy="3524250"/>
        </a:xfrm>
      </xdr:grpSpPr>
      <xdr:sp macro="" textlink="">
        <xdr:nvSpPr>
          <xdr:cNvPr id="3" name="Speech Bubble: Rectangle 2">
            <a:extLst>
              <a:ext uri="{FF2B5EF4-FFF2-40B4-BE49-F238E27FC236}">
                <a16:creationId xmlns:a16="http://schemas.microsoft.com/office/drawing/2014/main" id="{715336C8-A65F-4867-83DB-9E0033663AFE}"/>
              </a:ext>
            </a:extLst>
          </xdr:cNvPr>
          <xdr:cNvSpPr/>
        </xdr:nvSpPr>
        <xdr:spPr>
          <a:xfrm>
            <a:off x="10115548" y="3238500"/>
            <a:ext cx="4933952" cy="3524250"/>
          </a:xfrm>
          <a:prstGeom prst="wedgeRectCallout">
            <a:avLst>
              <a:gd name="adj1" fmla="val -55536"/>
              <a:gd name="adj2" fmla="val -26563"/>
            </a:avLst>
          </a:prstGeom>
          <a:solidFill>
            <a:schemeClr val="bg1"/>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a:solidFill>
                  <a:srgbClr val="227447"/>
                </a:solidFill>
                <a:latin typeface="Segoe UI" panose="020B0502040204020203" pitchFamily="34" charset="0"/>
                <a:cs typeface="Segoe UI" panose="020B0502040204020203" pitchFamily="34" charset="0"/>
              </a:rPr>
              <a:t>Create copies of your PivotTable</a:t>
            </a:r>
            <a:endParaRPr lang="en-US" sz="1800" b="1" i="0" baseline="0">
              <a:solidFill>
                <a:srgbClr val="227447"/>
              </a:solidFill>
              <a:latin typeface="Segoe UI" panose="020B0502040204020203" pitchFamily="34" charset="0"/>
              <a:cs typeface="Segoe UI" panose="020B0502040204020203" pitchFamily="34" charset="0"/>
            </a:endParaRP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Select the entire PivotTable, copy it with Ctrl+C, then paste it 3 times.</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Change each PivotTable to reflect the details you want to display.</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You can Sort by values by clicking the Sort button in the Category field, then select More Sort Options.</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At this point you might want to give your PivotTables meaningful names, so you know what they do. Otherwise, Excel will name them PivotTable1, PivotTable2 and so on. Go to PivotTable Tools &gt; Analyze &gt; Rename the PivotTable in the PivotTable Name box.</a:t>
            </a:r>
            <a:endParaRPr lang="en-US" sz="1200" b="0" i="0">
              <a:solidFill>
                <a:srgbClr val="227447"/>
              </a:solidFill>
              <a:latin typeface="Segoe UI" panose="020B0502040204020203" pitchFamily="34" charset="0"/>
              <a:cs typeface="Segoe UI" panose="020B0502040204020203" pitchFamily="34" charset="0"/>
            </a:endParaRPr>
          </a:p>
        </xdr:txBody>
      </xdr:sp>
      <xdr:sp macro="" textlink="">
        <xdr:nvSpPr>
          <xdr:cNvPr id="4" name="TextBox 3">
            <a:extLst>
              <a:ext uri="{FF2B5EF4-FFF2-40B4-BE49-F238E27FC236}">
                <a16:creationId xmlns:a16="http://schemas.microsoft.com/office/drawing/2014/main" id="{D9D631F3-B6DA-4B45-9BB9-2BD70880E232}"/>
              </a:ext>
            </a:extLst>
          </xdr:cNvPr>
          <xdr:cNvSpPr txBox="1"/>
        </xdr:nvSpPr>
        <xdr:spPr>
          <a:xfrm>
            <a:off x="10190992" y="3267074"/>
            <a:ext cx="528099" cy="3604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227447"/>
                </a:solidFill>
                <a:latin typeface="Segoe UI" panose="020B0502040204020203" pitchFamily="34" charset="0"/>
                <a:cs typeface="Segoe UI" panose="020B0502040204020203" pitchFamily="34" charset="0"/>
              </a:rPr>
              <a:t>4</a:t>
            </a:r>
          </a:p>
        </xdr:txBody>
      </xdr:sp>
      <xdr:sp macro="" textlink="">
        <xdr:nvSpPr>
          <xdr:cNvPr id="6" name="TextBox 5">
            <a:hlinkClick xmlns:r="http://schemas.openxmlformats.org/officeDocument/2006/relationships" r:id="rId1"/>
            <a:extLst>
              <a:ext uri="{FF2B5EF4-FFF2-40B4-BE49-F238E27FC236}">
                <a16:creationId xmlns:a16="http://schemas.microsoft.com/office/drawing/2014/main" id="{9B988951-3591-4274-9677-0C6C5FF3F11C}"/>
              </a:ext>
            </a:extLst>
          </xdr:cNvPr>
          <xdr:cNvSpPr txBox="1"/>
        </xdr:nvSpPr>
        <xdr:spPr>
          <a:xfrm>
            <a:off x="12078260" y="6301729"/>
            <a:ext cx="1008529" cy="344711"/>
          </a:xfrm>
          <a:prstGeom prst="rect">
            <a:avLst/>
          </a:prstGeom>
          <a:noFill/>
          <a:ln w="9525" cmpd="sng">
            <a:solidFill>
              <a:srgbClr val="22744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227447"/>
                </a:solidFill>
              </a:rPr>
              <a:t>NEXT &gt;</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19051</xdr:colOff>
      <xdr:row>20</xdr:row>
      <xdr:rowOff>0</xdr:rowOff>
    </xdr:from>
    <xdr:to>
      <xdr:col>2</xdr:col>
      <xdr:colOff>790576</xdr:colOff>
      <xdr:row>33</xdr:row>
      <xdr:rowOff>19050</xdr:rowOff>
    </xdr:to>
    <xdr:graphicFrame macro="">
      <xdr:nvGraphicFramePr>
        <xdr:cNvPr id="5" name="pc_3a">
          <a:extLst>
            <a:ext uri="{FF2B5EF4-FFF2-40B4-BE49-F238E27FC236}">
              <a16:creationId xmlns:a16="http://schemas.microsoft.com/office/drawing/2014/main" id="{B6F52FFC-2CE9-46D3-B22F-9DF3693D7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xdr:colOff>
      <xdr:row>20</xdr:row>
      <xdr:rowOff>0</xdr:rowOff>
    </xdr:from>
    <xdr:to>
      <xdr:col>6</xdr:col>
      <xdr:colOff>676275</xdr:colOff>
      <xdr:row>32</xdr:row>
      <xdr:rowOff>180975</xdr:rowOff>
    </xdr:to>
    <xdr:graphicFrame macro="">
      <xdr:nvGraphicFramePr>
        <xdr:cNvPr id="9" name="pc_3b">
          <a:extLst>
            <a:ext uri="{FF2B5EF4-FFF2-40B4-BE49-F238E27FC236}">
              <a16:creationId xmlns:a16="http://schemas.microsoft.com/office/drawing/2014/main" id="{9751B8F5-ADE8-4F82-A651-58C11F8EF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157162</xdr:colOff>
      <xdr:row>20</xdr:row>
      <xdr:rowOff>9525</xdr:rowOff>
    </xdr:from>
    <xdr:to>
      <xdr:col>10</xdr:col>
      <xdr:colOff>676275</xdr:colOff>
      <xdr:row>32</xdr:row>
      <xdr:rowOff>180975</xdr:rowOff>
    </xdr:to>
    <xdr:graphicFrame macro="">
      <xdr:nvGraphicFramePr>
        <xdr:cNvPr id="10" name="pc_3c">
          <a:extLst>
            <a:ext uri="{FF2B5EF4-FFF2-40B4-BE49-F238E27FC236}">
              <a16:creationId xmlns:a16="http://schemas.microsoft.com/office/drawing/2014/main" id="{851FD4F7-64B7-4D2A-92CD-FBCC54A44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157162</xdr:colOff>
      <xdr:row>20</xdr:row>
      <xdr:rowOff>0</xdr:rowOff>
    </xdr:from>
    <xdr:to>
      <xdr:col>15</xdr:col>
      <xdr:colOff>9525</xdr:colOff>
      <xdr:row>33</xdr:row>
      <xdr:rowOff>19050</xdr:rowOff>
    </xdr:to>
    <xdr:graphicFrame macro="">
      <xdr:nvGraphicFramePr>
        <xdr:cNvPr id="11" name="pc_3d">
          <a:extLst>
            <a:ext uri="{FF2B5EF4-FFF2-40B4-BE49-F238E27FC236}">
              <a16:creationId xmlns:a16="http://schemas.microsoft.com/office/drawing/2014/main" id="{84415990-A64B-4306-98B9-2C253A605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276223</xdr:colOff>
      <xdr:row>1</xdr:row>
      <xdr:rowOff>9524</xdr:rowOff>
    </xdr:from>
    <xdr:to>
      <xdr:col>21</xdr:col>
      <xdr:colOff>571500</xdr:colOff>
      <xdr:row>21</xdr:row>
      <xdr:rowOff>63499</xdr:rowOff>
    </xdr:to>
    <xdr:grpSp>
      <xdr:nvGrpSpPr>
        <xdr:cNvPr id="6" name="Group 5">
          <a:extLst>
            <a:ext uri="{FF2B5EF4-FFF2-40B4-BE49-F238E27FC236}">
              <a16:creationId xmlns:a16="http://schemas.microsoft.com/office/drawing/2014/main" id="{70A6640E-3814-4DD1-B20F-E0FCAACD111F}"/>
            </a:ext>
          </a:extLst>
        </xdr:cNvPr>
        <xdr:cNvGrpSpPr/>
      </xdr:nvGrpSpPr>
      <xdr:grpSpPr>
        <a:xfrm>
          <a:off x="13154023" y="200024"/>
          <a:ext cx="4410077" cy="3863975"/>
          <a:chOff x="13201648" y="200024"/>
          <a:chExt cx="3124201" cy="4219575"/>
        </a:xfrm>
      </xdr:grpSpPr>
      <xdr:grpSp>
        <xdr:nvGrpSpPr>
          <xdr:cNvPr id="2" name="Group 1">
            <a:extLst>
              <a:ext uri="{FF2B5EF4-FFF2-40B4-BE49-F238E27FC236}">
                <a16:creationId xmlns:a16="http://schemas.microsoft.com/office/drawing/2014/main" id="{3BFA6A80-B918-4F15-AED3-A05D1572E0A6}"/>
              </a:ext>
            </a:extLst>
          </xdr:cNvPr>
          <xdr:cNvGrpSpPr/>
        </xdr:nvGrpSpPr>
        <xdr:grpSpPr>
          <a:xfrm>
            <a:off x="13201648" y="200024"/>
            <a:ext cx="3124201" cy="4219575"/>
            <a:chOff x="800099" y="865656"/>
            <a:chExt cx="3114675" cy="1905000"/>
          </a:xfrm>
        </xdr:grpSpPr>
        <xdr:sp macro="" textlink="">
          <xdr:nvSpPr>
            <xdr:cNvPr id="3" name="Speech Bubble: Rectangle 2">
              <a:extLst>
                <a:ext uri="{FF2B5EF4-FFF2-40B4-BE49-F238E27FC236}">
                  <a16:creationId xmlns:a16="http://schemas.microsoft.com/office/drawing/2014/main" id="{D8070D2F-9CCD-4DF9-87E2-B0694626CB61}"/>
                </a:ext>
              </a:extLst>
            </xdr:cNvPr>
            <xdr:cNvSpPr/>
          </xdr:nvSpPr>
          <xdr:spPr>
            <a:xfrm>
              <a:off x="800099" y="865656"/>
              <a:ext cx="3114675" cy="1905000"/>
            </a:xfrm>
            <a:prstGeom prst="wedgeRectCallout">
              <a:avLst>
                <a:gd name="adj1" fmla="val -55536"/>
                <a:gd name="adj2" fmla="val -26563"/>
              </a:avLst>
            </a:prstGeom>
            <a:solidFill>
              <a:schemeClr val="bg1"/>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a:solidFill>
                    <a:srgbClr val="227447"/>
                  </a:solidFill>
                  <a:latin typeface="Segoe UI" panose="020B0502040204020203" pitchFamily="34" charset="0"/>
                  <a:cs typeface="Segoe UI" panose="020B0502040204020203" pitchFamily="34" charset="0"/>
                </a:rPr>
                <a:t>Create PivotCharts</a:t>
              </a:r>
              <a:endParaRPr lang="en-US" sz="1800" b="1" i="0" baseline="0">
                <a:solidFill>
                  <a:srgbClr val="227447"/>
                </a:solidFill>
                <a:latin typeface="Segoe UI" panose="020B0502040204020203" pitchFamily="34" charset="0"/>
                <a:cs typeface="Segoe UI" panose="020B0502040204020203" pitchFamily="34" charset="0"/>
              </a:endParaRP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Click anywhere in the first PivotTable and go to PivotTable Tools &gt; Analyze &gt; PivotChart &gt; select a chart type.</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We chose a Combo chart with Sales as a Column chart, and % Total as a Line chart plotted on the Secondary axis (see below).</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Select the chart, then size and format as desired from the PivotChart Tools tab.</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Repeat for each of the other PivotTables</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Now is a good time to rename your PivotCharts too.</a:t>
              </a:r>
              <a:endParaRPr lang="en-US" sz="1200" b="0" i="0">
                <a:solidFill>
                  <a:srgbClr val="227447"/>
                </a:solidFill>
                <a:latin typeface="Segoe UI" panose="020B0502040204020203" pitchFamily="34" charset="0"/>
                <a:cs typeface="Segoe UI" panose="020B0502040204020203" pitchFamily="34" charset="0"/>
              </a:endParaRPr>
            </a:p>
          </xdr:txBody>
        </xdr:sp>
        <xdr:sp macro="" textlink="">
          <xdr:nvSpPr>
            <xdr:cNvPr id="4" name="TextBox 3">
              <a:extLst>
                <a:ext uri="{FF2B5EF4-FFF2-40B4-BE49-F238E27FC236}">
                  <a16:creationId xmlns:a16="http://schemas.microsoft.com/office/drawing/2014/main" id="{3ED009D0-7B5D-4AB6-A358-AC5856D0D123}"/>
                </a:ext>
              </a:extLst>
            </xdr:cNvPr>
            <xdr:cNvSpPr txBox="1"/>
          </xdr:nvSpPr>
          <xdr:spPr>
            <a:xfrm>
              <a:off x="847725" y="872225"/>
              <a:ext cx="333375" cy="1654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227447"/>
                  </a:solidFill>
                  <a:latin typeface="Segoe UI" panose="020B0502040204020203" pitchFamily="34" charset="0"/>
                  <a:cs typeface="Segoe UI" panose="020B0502040204020203" pitchFamily="34" charset="0"/>
                </a:rPr>
                <a:t>5</a:t>
              </a:r>
            </a:p>
          </xdr:txBody>
        </xdr:sp>
      </xdr:grpSp>
      <xdr:sp macro="" textlink="">
        <xdr:nvSpPr>
          <xdr:cNvPr id="12" name="TextBox 11">
            <a:hlinkClick xmlns:r="http://schemas.openxmlformats.org/officeDocument/2006/relationships" r:id="rId5"/>
            <a:extLst>
              <a:ext uri="{FF2B5EF4-FFF2-40B4-BE49-F238E27FC236}">
                <a16:creationId xmlns:a16="http://schemas.microsoft.com/office/drawing/2014/main" id="{73A33B34-C33A-427B-94DA-835A671F7B40}"/>
              </a:ext>
            </a:extLst>
          </xdr:cNvPr>
          <xdr:cNvSpPr txBox="1"/>
        </xdr:nvSpPr>
        <xdr:spPr>
          <a:xfrm>
            <a:off x="14259484" y="3924300"/>
            <a:ext cx="1008529" cy="344711"/>
          </a:xfrm>
          <a:prstGeom prst="rect">
            <a:avLst/>
          </a:prstGeom>
          <a:noFill/>
          <a:ln w="9525" cmpd="sng">
            <a:solidFill>
              <a:srgbClr val="22744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227447"/>
                </a:solidFill>
              </a:rPr>
              <a:t>NEXT &gt;</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20</xdr:row>
      <xdr:rowOff>0</xdr:rowOff>
    </xdr:from>
    <xdr:to>
      <xdr:col>3</xdr:col>
      <xdr:colOff>790576</xdr:colOff>
      <xdr:row>33</xdr:row>
      <xdr:rowOff>19050</xdr:rowOff>
    </xdr:to>
    <xdr:graphicFrame macro="">
      <xdr:nvGraphicFramePr>
        <xdr:cNvPr id="5" name="Chart 4">
          <a:extLst>
            <a:ext uri="{FF2B5EF4-FFF2-40B4-BE49-F238E27FC236}">
              <a16:creationId xmlns:a16="http://schemas.microsoft.com/office/drawing/2014/main" id="{A6667491-7B53-4617-BACF-DB1481F58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20</xdr:row>
      <xdr:rowOff>0</xdr:rowOff>
    </xdr:from>
    <xdr:to>
      <xdr:col>7</xdr:col>
      <xdr:colOff>676275</xdr:colOff>
      <xdr:row>32</xdr:row>
      <xdr:rowOff>180975</xdr:rowOff>
    </xdr:to>
    <xdr:graphicFrame macro="">
      <xdr:nvGraphicFramePr>
        <xdr:cNvPr id="7" name="Chart 6">
          <a:extLst>
            <a:ext uri="{FF2B5EF4-FFF2-40B4-BE49-F238E27FC236}">
              <a16:creationId xmlns:a16="http://schemas.microsoft.com/office/drawing/2014/main" id="{935740CA-5C5A-4CFB-8CBD-902425EA5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157162</xdr:colOff>
      <xdr:row>20</xdr:row>
      <xdr:rowOff>9525</xdr:rowOff>
    </xdr:from>
    <xdr:to>
      <xdr:col>11</xdr:col>
      <xdr:colOff>676275</xdr:colOff>
      <xdr:row>32</xdr:row>
      <xdr:rowOff>180975</xdr:rowOff>
    </xdr:to>
    <xdr:graphicFrame macro="">
      <xdr:nvGraphicFramePr>
        <xdr:cNvPr id="8" name="Chart 7">
          <a:extLst>
            <a:ext uri="{FF2B5EF4-FFF2-40B4-BE49-F238E27FC236}">
              <a16:creationId xmlns:a16="http://schemas.microsoft.com/office/drawing/2014/main" id="{4C9102B4-6A7A-4E6C-B752-DB24755A2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157162</xdr:colOff>
      <xdr:row>20</xdr:row>
      <xdr:rowOff>0</xdr:rowOff>
    </xdr:from>
    <xdr:to>
      <xdr:col>16</xdr:col>
      <xdr:colOff>9525</xdr:colOff>
      <xdr:row>33</xdr:row>
      <xdr:rowOff>19050</xdr:rowOff>
    </xdr:to>
    <xdr:graphicFrame macro="">
      <xdr:nvGraphicFramePr>
        <xdr:cNvPr id="9" name="Chart 8">
          <a:extLst>
            <a:ext uri="{FF2B5EF4-FFF2-40B4-BE49-F238E27FC236}">
              <a16:creationId xmlns:a16="http://schemas.microsoft.com/office/drawing/2014/main" id="{1F4A7F75-A4C3-4BB9-9405-6B742B0C8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14820</xdr:colOff>
      <xdr:row>0</xdr:row>
      <xdr:rowOff>104775</xdr:rowOff>
    </xdr:from>
    <xdr:to>
      <xdr:col>3</xdr:col>
      <xdr:colOff>656167</xdr:colOff>
      <xdr:row>1</xdr:row>
      <xdr:rowOff>3216</xdr:rowOff>
    </xdr:to>
    <mc:AlternateContent xmlns:mc="http://schemas.openxmlformats.org/markup-compatibility/2006" xmlns:a14="http://schemas.microsoft.com/office/drawing/2010/main">
      <mc:Choice Requires="a14">
        <xdr:graphicFrame macro="">
          <xdr:nvGraphicFramePr>
            <xdr:cNvPr id="10" name="Category 1">
              <a:extLst>
                <a:ext uri="{FF2B5EF4-FFF2-40B4-BE49-F238E27FC236}">
                  <a16:creationId xmlns:a16="http://schemas.microsoft.com/office/drawing/2014/main" id="{7417856A-AE51-4FBB-B2BF-52092A6C8255}"/>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73570" y="104775"/>
              <a:ext cx="3128430" cy="2181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600083</xdr:colOff>
      <xdr:row>0</xdr:row>
      <xdr:rowOff>1220259</xdr:rowOff>
    </xdr:from>
    <xdr:to>
      <xdr:col>11</xdr:col>
      <xdr:colOff>349250</xdr:colOff>
      <xdr:row>1</xdr:row>
      <xdr:rowOff>4274</xdr:rowOff>
    </xdr:to>
    <mc:AlternateContent xmlns:mc="http://schemas.openxmlformats.org/markup-compatibility/2006" xmlns:a14="http://schemas.microsoft.com/office/drawing/2010/main">
      <mc:Choice Requires="a14">
        <xdr:graphicFrame macro="">
          <xdr:nvGraphicFramePr>
            <xdr:cNvPr id="11" name="Customer Name 1">
              <a:extLst>
                <a:ext uri="{FF2B5EF4-FFF2-40B4-BE49-F238E27FC236}">
                  <a16:creationId xmlns:a16="http://schemas.microsoft.com/office/drawing/2014/main" id="{F3D6674E-D577-4030-A506-51384EDF08DB}"/>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mlns="">
        <xdr:sp macro="" textlink="">
          <xdr:nvSpPr>
            <xdr:cNvPr id="0" name=""/>
            <xdr:cNvSpPr>
              <a:spLocks noTextEdit="1"/>
            </xdr:cNvSpPr>
          </xdr:nvSpPr>
          <xdr:spPr>
            <a:xfrm>
              <a:off x="6579666" y="1220259"/>
              <a:ext cx="2955917"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600083</xdr:colOff>
      <xdr:row>0</xdr:row>
      <xdr:rowOff>114301</xdr:rowOff>
    </xdr:from>
    <xdr:to>
      <xdr:col>11</xdr:col>
      <xdr:colOff>349250</xdr:colOff>
      <xdr:row>0</xdr:row>
      <xdr:rowOff>1143001</xdr:rowOff>
    </xdr:to>
    <mc:AlternateContent xmlns:mc="http://schemas.openxmlformats.org/markup-compatibility/2006" xmlns:a14="http://schemas.microsoft.com/office/drawing/2010/main">
      <mc:Choice Requires="a14">
        <xdr:graphicFrame macro="">
          <xdr:nvGraphicFramePr>
            <xdr:cNvPr id="12" name="Employee 1">
              <a:extLst>
                <a:ext uri="{FF2B5EF4-FFF2-40B4-BE49-F238E27FC236}">
                  <a16:creationId xmlns:a16="http://schemas.microsoft.com/office/drawing/2014/main" id="{C620A967-BA28-4C1A-B1B3-D178C38984F0}"/>
                </a:ext>
              </a:extLst>
            </xdr:cNvPr>
            <xdr:cNvGraphicFramePr/>
          </xdr:nvGraphicFramePr>
          <xdr:xfrm>
            <a:off x="0" y="0"/>
            <a:ext cx="0" cy="0"/>
          </xdr:xfrm>
          <a:graphic>
            <a:graphicData uri="http://schemas.microsoft.com/office/drawing/2010/slicer">
              <sle:slicer xmlns:sle="http://schemas.microsoft.com/office/drawing/2010/slicer" name="Employee 1"/>
            </a:graphicData>
          </a:graphic>
        </xdr:graphicFrame>
      </mc:Choice>
      <mc:Fallback xmlns="">
        <xdr:sp macro="" textlink="">
          <xdr:nvSpPr>
            <xdr:cNvPr id="0" name=""/>
            <xdr:cNvSpPr>
              <a:spLocks noTextEdit="1"/>
            </xdr:cNvSpPr>
          </xdr:nvSpPr>
          <xdr:spPr>
            <a:xfrm>
              <a:off x="6579666" y="114301"/>
              <a:ext cx="2955917"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727079</xdr:colOff>
      <xdr:row>0</xdr:row>
      <xdr:rowOff>114300</xdr:rowOff>
    </xdr:from>
    <xdr:to>
      <xdr:col>7</xdr:col>
      <xdr:colOff>520577</xdr:colOff>
      <xdr:row>1</xdr:row>
      <xdr:rowOff>0</xdr:rowOff>
    </xdr:to>
    <mc:AlternateContent xmlns:mc="http://schemas.openxmlformats.org/markup-compatibility/2006" xmlns:a14="http://schemas.microsoft.com/office/drawing/2010/main">
      <mc:Choice Requires="a14">
        <xdr:graphicFrame macro="">
          <xdr:nvGraphicFramePr>
            <xdr:cNvPr id="13" name="Product Name 1">
              <a:extLst>
                <a:ext uri="{FF2B5EF4-FFF2-40B4-BE49-F238E27FC236}">
                  <a16:creationId xmlns:a16="http://schemas.microsoft.com/office/drawing/2014/main" id="{1ADE16C5-FB1B-4152-B184-B3CDA47875FD}"/>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3372912" y="114300"/>
              <a:ext cx="3127248" cy="2182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455085</xdr:colOff>
      <xdr:row>0</xdr:row>
      <xdr:rowOff>453498</xdr:rowOff>
    </xdr:from>
    <xdr:to>
      <xdr:col>15</xdr:col>
      <xdr:colOff>677335</xdr:colOff>
      <xdr:row>0</xdr:row>
      <xdr:rowOff>1825098</xdr:rowOff>
    </xdr:to>
    <mc:AlternateContent xmlns:mc="http://schemas.openxmlformats.org/markup-compatibility/2006" xmlns:tsle="http://schemas.microsoft.com/office/drawing/2012/timeslicer">
      <mc:Choice Requires="tsle">
        <xdr:graphicFrame macro="">
          <xdr:nvGraphicFramePr>
            <xdr:cNvPr id="14" name="Order Date 2">
              <a:extLst>
                <a:ext uri="{FF2B5EF4-FFF2-40B4-BE49-F238E27FC236}">
                  <a16:creationId xmlns:a16="http://schemas.microsoft.com/office/drawing/2014/main" id="{7BE64CB3-7F7A-4B6C-BD61-683D91498E12}"/>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9682429" y="453498"/>
              <a:ext cx="3448844"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16</xdr:col>
      <xdr:colOff>360890</xdr:colOff>
      <xdr:row>0</xdr:row>
      <xdr:rowOff>200024</xdr:rowOff>
    </xdr:from>
    <xdr:to>
      <xdr:col>22</xdr:col>
      <xdr:colOff>313268</xdr:colOff>
      <xdr:row>28</xdr:row>
      <xdr:rowOff>179917</xdr:rowOff>
    </xdr:to>
    <xdr:grpSp>
      <xdr:nvGrpSpPr>
        <xdr:cNvPr id="16" name="Group 15">
          <a:extLst>
            <a:ext uri="{FF2B5EF4-FFF2-40B4-BE49-F238E27FC236}">
              <a16:creationId xmlns:a16="http://schemas.microsoft.com/office/drawing/2014/main" id="{8C1DD7B5-0DCD-4228-A367-D0B295E8AEF8}"/>
            </a:ext>
          </a:extLst>
        </xdr:cNvPr>
        <xdr:cNvGrpSpPr/>
      </xdr:nvGrpSpPr>
      <xdr:grpSpPr>
        <a:xfrm>
          <a:off x="13467290" y="200024"/>
          <a:ext cx="4067178" cy="7409393"/>
          <a:chOff x="13441890" y="200024"/>
          <a:chExt cx="4079878" cy="7695143"/>
        </a:xfrm>
      </xdr:grpSpPr>
      <xdr:grpSp>
        <xdr:nvGrpSpPr>
          <xdr:cNvPr id="2" name="Group 1">
            <a:extLst>
              <a:ext uri="{FF2B5EF4-FFF2-40B4-BE49-F238E27FC236}">
                <a16:creationId xmlns:a16="http://schemas.microsoft.com/office/drawing/2014/main" id="{21D9D606-C8B3-4A5E-8455-69281DCA86E8}"/>
              </a:ext>
            </a:extLst>
          </xdr:cNvPr>
          <xdr:cNvGrpSpPr/>
        </xdr:nvGrpSpPr>
        <xdr:grpSpPr>
          <a:xfrm>
            <a:off x="13441890" y="200024"/>
            <a:ext cx="4079878" cy="7695143"/>
            <a:chOff x="985929" y="865656"/>
            <a:chExt cx="3114675" cy="1905000"/>
          </a:xfrm>
        </xdr:grpSpPr>
        <xdr:sp macro="" textlink="">
          <xdr:nvSpPr>
            <xdr:cNvPr id="3" name="Speech Bubble: Rectangle 2">
              <a:extLst>
                <a:ext uri="{FF2B5EF4-FFF2-40B4-BE49-F238E27FC236}">
                  <a16:creationId xmlns:a16="http://schemas.microsoft.com/office/drawing/2014/main" id="{C91FAE54-67A9-4CF1-96AF-6CCE7A808EE4}"/>
                </a:ext>
              </a:extLst>
            </xdr:cNvPr>
            <xdr:cNvSpPr/>
          </xdr:nvSpPr>
          <xdr:spPr>
            <a:xfrm>
              <a:off x="985929" y="865656"/>
              <a:ext cx="3114675" cy="1905000"/>
            </a:xfrm>
            <a:prstGeom prst="wedgeRectCallout">
              <a:avLst>
                <a:gd name="adj1" fmla="val -55536"/>
                <a:gd name="adj2" fmla="val -26563"/>
              </a:avLst>
            </a:prstGeom>
            <a:solidFill>
              <a:schemeClr val="bg1"/>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a:solidFill>
                    <a:srgbClr val="227447"/>
                  </a:solidFill>
                  <a:latin typeface="Segoe UI" panose="020B0502040204020203" pitchFamily="34" charset="0"/>
                  <a:cs typeface="Segoe UI" panose="020B0502040204020203" pitchFamily="34" charset="0"/>
                </a:rPr>
                <a:t>Add Slicers</a:t>
              </a:r>
              <a:r>
                <a:rPr lang="en-US" sz="1800" b="1" i="0" baseline="0">
                  <a:solidFill>
                    <a:srgbClr val="227447"/>
                  </a:solidFill>
                  <a:latin typeface="Segoe UI" panose="020B0502040204020203" pitchFamily="34" charset="0"/>
                  <a:cs typeface="Segoe UI" panose="020B0502040204020203" pitchFamily="34" charset="0"/>
                </a:rPr>
                <a:t> &amp; Timeline</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Temporarily increase row 1's height</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Select any PivotTable and go to PivotTable Tools &gt; Analyze &gt; Filter &gt; Insert Slicer, then check Category, Product, Company and Employee.</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4 Slicers will be placed on the worksheet, so you'll need to arrange them as you see fit. If you click on each Slicer you can go to Slicer Tools &gt; Options and change the Style, how many columns are displayed, etc. You can also align the Slicers to each other.</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Slicer Connections - The Slicers will only be connected to the PivotTable you used to create them, so you need to select each Slicer then go to Slicer Tools &gt; Options &gt; Report Connections and check which PivotTables you want connected to each. Slicers and Timelines can control PivotTables on any worksheet.</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Select any PivotTable and go to PivotTable Tools &gt; Analyze &gt; Filter &gt; Insert Timeline &gt; select Order Date. </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Select the Timeline and place it wherever you want it, then go to Timeline Tools &gt; Options &gt; Report Connections and check each PivotTable you want to connect.</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Final adjustments - Now you can make any final adjustments, like turning off Gridlines and Headings (see the View tab), adding a report title and moving things around so they fit your needs.</a:t>
              </a:r>
            </a:p>
          </xdr:txBody>
        </xdr:sp>
        <xdr:sp macro="" textlink="">
          <xdr:nvSpPr>
            <xdr:cNvPr id="4" name="TextBox 3">
              <a:extLst>
                <a:ext uri="{FF2B5EF4-FFF2-40B4-BE49-F238E27FC236}">
                  <a16:creationId xmlns:a16="http://schemas.microsoft.com/office/drawing/2014/main" id="{26DF3116-A980-4E67-9FEA-3D106C092133}"/>
                </a:ext>
              </a:extLst>
            </xdr:cNvPr>
            <xdr:cNvSpPr txBox="1"/>
          </xdr:nvSpPr>
          <xdr:spPr>
            <a:xfrm>
              <a:off x="993156" y="869605"/>
              <a:ext cx="333375" cy="749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227447"/>
                  </a:solidFill>
                  <a:latin typeface="Segoe UI" panose="020B0502040204020203" pitchFamily="34" charset="0"/>
                  <a:cs typeface="Segoe UI" panose="020B0502040204020203" pitchFamily="34" charset="0"/>
                </a:rPr>
                <a:t>6</a:t>
              </a:r>
            </a:p>
          </xdr:txBody>
        </xdr:sp>
      </xdr:grpSp>
      <xdr:sp macro="" textlink="">
        <xdr:nvSpPr>
          <xdr:cNvPr id="15" name="TextBox 14">
            <a:hlinkClick xmlns:r="http://schemas.openxmlformats.org/officeDocument/2006/relationships" r:id="rId5"/>
            <a:extLst>
              <a:ext uri="{FF2B5EF4-FFF2-40B4-BE49-F238E27FC236}">
                <a16:creationId xmlns:a16="http://schemas.microsoft.com/office/drawing/2014/main" id="{8A731059-AC00-41E4-9C76-6C40DF8500C8}"/>
              </a:ext>
            </a:extLst>
          </xdr:cNvPr>
          <xdr:cNvSpPr txBox="1"/>
        </xdr:nvSpPr>
        <xdr:spPr>
          <a:xfrm>
            <a:off x="14977565" y="7228416"/>
            <a:ext cx="1008529" cy="344711"/>
          </a:xfrm>
          <a:prstGeom prst="rect">
            <a:avLst/>
          </a:prstGeom>
          <a:noFill/>
          <a:ln w="9525" cmpd="sng">
            <a:solidFill>
              <a:srgbClr val="22744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227447"/>
                </a:solidFill>
              </a:rPr>
              <a:t>NEXT &gt;</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514350</xdr:colOff>
      <xdr:row>1</xdr:row>
      <xdr:rowOff>19046</xdr:rowOff>
    </xdr:from>
    <xdr:to>
      <xdr:col>5</xdr:col>
      <xdr:colOff>0</xdr:colOff>
      <xdr:row>15</xdr:row>
      <xdr:rowOff>47624</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85DFD811-CBC4-4EBD-A2F3-C4860EF8E6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4350" y="438146"/>
              <a:ext cx="4121150" cy="275907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50008</xdr:colOff>
      <xdr:row>1</xdr:row>
      <xdr:rowOff>19046</xdr:rowOff>
    </xdr:from>
    <xdr:to>
      <xdr:col>6</xdr:col>
      <xdr:colOff>35719</xdr:colOff>
      <xdr:row>5</xdr:row>
      <xdr:rowOff>52384</xdr:rowOff>
    </xdr:to>
    <xdr:grpSp>
      <xdr:nvGrpSpPr>
        <xdr:cNvPr id="4" name="Group 3">
          <a:extLst>
            <a:ext uri="{FF2B5EF4-FFF2-40B4-BE49-F238E27FC236}">
              <a16:creationId xmlns:a16="http://schemas.microsoft.com/office/drawing/2014/main" id="{61B29FC1-62EF-4C5E-9659-D3825797A40C}"/>
            </a:ext>
          </a:extLst>
        </xdr:cNvPr>
        <xdr:cNvGrpSpPr/>
      </xdr:nvGrpSpPr>
      <xdr:grpSpPr>
        <a:xfrm>
          <a:off x="4694579" y="436332"/>
          <a:ext cx="1654854" cy="849766"/>
          <a:chOff x="8591550" y="371475"/>
          <a:chExt cx="1619250" cy="847725"/>
        </a:xfrm>
      </xdr:grpSpPr>
      <xdr:sp macro="" textlink="">
        <xdr:nvSpPr>
          <xdr:cNvPr id="5" name="Rectangle: Rounded Corners 4">
            <a:extLst>
              <a:ext uri="{FF2B5EF4-FFF2-40B4-BE49-F238E27FC236}">
                <a16:creationId xmlns:a16="http://schemas.microsoft.com/office/drawing/2014/main" id="{76BEF209-AC9D-4B3A-80C4-9701A4664770}"/>
              </a:ext>
            </a:extLst>
          </xdr:cNvPr>
          <xdr:cNvSpPr/>
        </xdr:nvSpPr>
        <xdr:spPr>
          <a:xfrm>
            <a:off x="8591550" y="381000"/>
            <a:ext cx="1619250" cy="83820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Top Corners Rounded 5">
            <a:extLst>
              <a:ext uri="{FF2B5EF4-FFF2-40B4-BE49-F238E27FC236}">
                <a16:creationId xmlns:a16="http://schemas.microsoft.com/office/drawing/2014/main" id="{0BAF2F6E-FFE9-4BB7-AE40-BB8BB97788FF}"/>
              </a:ext>
            </a:extLst>
          </xdr:cNvPr>
          <xdr:cNvSpPr/>
        </xdr:nvSpPr>
        <xdr:spPr>
          <a:xfrm>
            <a:off x="8591550" y="371475"/>
            <a:ext cx="1619250" cy="323849"/>
          </a:xfrm>
          <a:prstGeom prst="round2SameRect">
            <a:avLst/>
          </a:prstGeom>
          <a:solidFill>
            <a:srgbClr val="227447"/>
          </a:solid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latin typeface="+mn-lt"/>
                <a:cs typeface="Segoe UI Light" panose="020B0502040204020203" pitchFamily="34" charset="0"/>
              </a:rPr>
              <a:t>Top Sales Rep</a:t>
            </a:r>
          </a:p>
        </xdr:txBody>
      </xdr:sp>
    </xdr:grpSp>
    <xdr:clientData/>
  </xdr:twoCellAnchor>
  <xdr:twoCellAnchor editAs="oneCell">
    <xdr:from>
      <xdr:col>6</xdr:col>
      <xdr:colOff>83343</xdr:colOff>
      <xdr:row>1</xdr:row>
      <xdr:rowOff>19046</xdr:rowOff>
    </xdr:from>
    <xdr:to>
      <xdr:col>8</xdr:col>
      <xdr:colOff>261937</xdr:colOff>
      <xdr:row>6</xdr:row>
      <xdr:rowOff>178589</xdr:rowOff>
    </xdr:to>
    <xdr:grpSp>
      <xdr:nvGrpSpPr>
        <xdr:cNvPr id="8" name="Group 7">
          <a:extLst>
            <a:ext uri="{FF2B5EF4-FFF2-40B4-BE49-F238E27FC236}">
              <a16:creationId xmlns:a16="http://schemas.microsoft.com/office/drawing/2014/main" id="{D9F609E5-8285-485C-A3EB-3D76A632FE84}"/>
            </a:ext>
          </a:extLst>
        </xdr:cNvPr>
        <xdr:cNvGrpSpPr/>
      </xdr:nvGrpSpPr>
      <xdr:grpSpPr>
        <a:xfrm>
          <a:off x="6397057" y="436332"/>
          <a:ext cx="1775166" cy="1175543"/>
          <a:chOff x="13239750" y="504825"/>
          <a:chExt cx="1619250" cy="1171575"/>
        </a:xfrm>
      </xdr:grpSpPr>
      <xdr:sp macro="" textlink="">
        <xdr:nvSpPr>
          <xdr:cNvPr id="9" name="Rectangle: Rounded Corners 8">
            <a:extLst>
              <a:ext uri="{FF2B5EF4-FFF2-40B4-BE49-F238E27FC236}">
                <a16:creationId xmlns:a16="http://schemas.microsoft.com/office/drawing/2014/main" id="{7D64C3B4-0B88-49F0-9121-D01E91C5DF8D}"/>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Top Corners Rounded 9">
            <a:extLst>
              <a:ext uri="{FF2B5EF4-FFF2-40B4-BE49-F238E27FC236}">
                <a16:creationId xmlns:a16="http://schemas.microsoft.com/office/drawing/2014/main" id="{24C149DE-F1EC-4E5D-B180-FEF8D2BA90B8}"/>
              </a:ext>
            </a:extLst>
          </xdr:cNvPr>
          <xdr:cNvSpPr/>
        </xdr:nvSpPr>
        <xdr:spPr>
          <a:xfrm>
            <a:off x="13239750" y="504825"/>
            <a:ext cx="1619250" cy="323849"/>
          </a:xfrm>
          <a:prstGeom prst="round2SameRect">
            <a:avLst/>
          </a:prstGeom>
          <a:solidFill>
            <a:srgbClr val="227447"/>
          </a:solid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latin typeface="+mn-lt"/>
                <a:cs typeface="Segoe UI Light" panose="020B0502040204020203" pitchFamily="34" charset="0"/>
              </a:rPr>
              <a:t>YTD Sales</a:t>
            </a:r>
          </a:p>
        </xdr:txBody>
      </xdr:sp>
    </xdr:grpSp>
    <xdr:clientData/>
  </xdr:twoCellAnchor>
  <xdr:twoCellAnchor editAs="oneCell">
    <xdr:from>
      <xdr:col>5</xdr:col>
      <xdr:colOff>85725</xdr:colOff>
      <xdr:row>8</xdr:row>
      <xdr:rowOff>16667</xdr:rowOff>
    </xdr:from>
    <xdr:to>
      <xdr:col>8</xdr:col>
      <xdr:colOff>261937</xdr:colOff>
      <xdr:row>15</xdr:row>
      <xdr:rowOff>37622</xdr:rowOff>
    </xdr:to>
    <mc:AlternateContent xmlns:mc="http://schemas.openxmlformats.org/markup-compatibility/2006" xmlns:a14="http://schemas.microsoft.com/office/drawing/2010/main">
      <mc:Choice Requires="a14">
        <xdr:graphicFrame macro="">
          <xdr:nvGraphicFramePr>
            <xdr:cNvPr id="14" name="Order Date 1">
              <a:extLst>
                <a:ext uri="{FF2B5EF4-FFF2-40B4-BE49-F238E27FC236}">
                  <a16:creationId xmlns:a16="http://schemas.microsoft.com/office/drawing/2014/main" id="{C9CD7F66-D2AA-48C7-A95B-DE1A27ADC68E}"/>
                </a:ext>
              </a:extLst>
            </xdr:cNvPr>
            <xdr:cNvGraphicFramePr/>
          </xdr:nvGraphicFramePr>
          <xdr:xfrm>
            <a:off x="0" y="0"/>
            <a:ext cx="0" cy="0"/>
          </xdr:xfrm>
          <a:graphic>
            <a:graphicData uri="http://schemas.microsoft.com/office/drawing/2010/slicer">
              <sle:slicer xmlns:sle="http://schemas.microsoft.com/office/drawing/2010/slicer" name="Order Date 1"/>
            </a:graphicData>
          </a:graphic>
        </xdr:graphicFrame>
      </mc:Choice>
      <mc:Fallback xmlns="">
        <xdr:sp macro="" textlink="">
          <xdr:nvSpPr>
            <xdr:cNvPr id="0" name=""/>
            <xdr:cNvSpPr>
              <a:spLocks noTextEdit="1"/>
            </xdr:cNvSpPr>
          </xdr:nvSpPr>
          <xdr:spPr>
            <a:xfrm>
              <a:off x="4729163" y="1850230"/>
              <a:ext cx="3426618" cy="1354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517399</xdr:colOff>
      <xdr:row>16</xdr:row>
      <xdr:rowOff>46704</xdr:rowOff>
    </xdr:from>
    <xdr:to>
      <xdr:col>4</xdr:col>
      <xdr:colOff>317981</xdr:colOff>
      <xdr:row>34</xdr:row>
      <xdr:rowOff>202408</xdr:rowOff>
    </xdr:to>
    <xdr:grpSp>
      <xdr:nvGrpSpPr>
        <xdr:cNvPr id="11" name="Group 10">
          <a:extLst>
            <a:ext uri="{FF2B5EF4-FFF2-40B4-BE49-F238E27FC236}">
              <a16:creationId xmlns:a16="http://schemas.microsoft.com/office/drawing/2014/main" id="{F9B1FA1E-F8A5-4F54-8E51-46B2F42DF227}"/>
            </a:ext>
          </a:extLst>
        </xdr:cNvPr>
        <xdr:cNvGrpSpPr/>
      </xdr:nvGrpSpPr>
      <xdr:grpSpPr>
        <a:xfrm>
          <a:off x="517399" y="3384990"/>
          <a:ext cx="3755725" cy="3747989"/>
          <a:chOff x="13239750" y="509076"/>
          <a:chExt cx="1619250" cy="1167324"/>
        </a:xfrm>
      </xdr:grpSpPr>
      <xdr:sp macro="" textlink="">
        <xdr:nvSpPr>
          <xdr:cNvPr id="12" name="Rectangle: Rounded Corners 11">
            <a:extLst>
              <a:ext uri="{FF2B5EF4-FFF2-40B4-BE49-F238E27FC236}">
                <a16:creationId xmlns:a16="http://schemas.microsoft.com/office/drawing/2014/main" id="{1092D637-2FAB-4E27-A1F6-C936F837C583}"/>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Top Corners Rounded 12">
            <a:extLst>
              <a:ext uri="{FF2B5EF4-FFF2-40B4-BE49-F238E27FC236}">
                <a16:creationId xmlns:a16="http://schemas.microsoft.com/office/drawing/2014/main" id="{0D74D7AB-6FAA-4695-9B84-79D747211472}"/>
              </a:ext>
            </a:extLst>
          </xdr:cNvPr>
          <xdr:cNvSpPr/>
        </xdr:nvSpPr>
        <xdr:spPr>
          <a:xfrm>
            <a:off x="13239750" y="509076"/>
            <a:ext cx="1619250" cy="227599"/>
          </a:xfrm>
          <a:prstGeom prst="round2SameRect">
            <a:avLst/>
          </a:prstGeom>
          <a:solidFill>
            <a:srgbClr val="227447"/>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a:latin typeface="Segoe UI Light" panose="020B0502040204020203" pitchFamily="34" charset="0"/>
                <a:cs typeface="Segoe UI Light" panose="020B0502040204020203" pitchFamily="34" charset="0"/>
              </a:rPr>
              <a:t>Category</a:t>
            </a:r>
            <a:r>
              <a:rPr lang="en-US" sz="1100" b="0" i="0" baseline="0">
                <a:latin typeface="Segoe UI Light" panose="020B0502040204020203" pitchFamily="34" charset="0"/>
                <a:cs typeface="Segoe UI Light" panose="020B0502040204020203" pitchFamily="34" charset="0"/>
              </a:rPr>
              <a:t> Activity </a:t>
            </a:r>
            <a:r>
              <a:rPr lang="en-US" sz="1100" b="0" i="0">
                <a:latin typeface="Segoe UI Light" panose="020B0502040204020203" pitchFamily="34" charset="0"/>
                <a:cs typeface="Segoe UI Light" panose="020B0502040204020203" pitchFamily="34" charset="0"/>
              </a:rPr>
              <a:t>by Month</a:t>
            </a:r>
          </a:p>
          <a:p>
            <a:pPr algn="ctr"/>
            <a:r>
              <a:rPr lang="en-US" sz="1100" b="0" i="0">
                <a:latin typeface="Segoe UI Light" panose="020B0502040204020203" pitchFamily="34" charset="0"/>
                <a:cs typeface="Segoe UI Light" panose="020B0502040204020203" pitchFamily="34" charset="0"/>
              </a:rPr>
              <a:t>Category | Total Sales | % of Total</a:t>
            </a:r>
          </a:p>
        </xdr:txBody>
      </xdr:sp>
    </xdr:grpSp>
    <xdr:clientData/>
  </xdr:twoCellAnchor>
  <xdr:twoCellAnchor editAs="oneCell">
    <xdr:from>
      <xdr:col>4</xdr:col>
      <xdr:colOff>315720</xdr:colOff>
      <xdr:row>16</xdr:row>
      <xdr:rowOff>46704</xdr:rowOff>
    </xdr:from>
    <xdr:to>
      <xdr:col>8</xdr:col>
      <xdr:colOff>124770</xdr:colOff>
      <xdr:row>34</xdr:row>
      <xdr:rowOff>202408</xdr:rowOff>
    </xdr:to>
    <xdr:grpSp>
      <xdr:nvGrpSpPr>
        <xdr:cNvPr id="15" name="Group 14">
          <a:extLst>
            <a:ext uri="{FF2B5EF4-FFF2-40B4-BE49-F238E27FC236}">
              <a16:creationId xmlns:a16="http://schemas.microsoft.com/office/drawing/2014/main" id="{9B948E86-8EDF-4FDD-8F50-433BCD0FE52F}"/>
            </a:ext>
          </a:extLst>
        </xdr:cNvPr>
        <xdr:cNvGrpSpPr/>
      </xdr:nvGrpSpPr>
      <xdr:grpSpPr>
        <a:xfrm>
          <a:off x="4270863" y="3384990"/>
          <a:ext cx="3764193" cy="3747989"/>
          <a:chOff x="13239750" y="509076"/>
          <a:chExt cx="1619250" cy="1167324"/>
        </a:xfrm>
      </xdr:grpSpPr>
      <xdr:sp macro="" textlink="">
        <xdr:nvSpPr>
          <xdr:cNvPr id="16" name="Rectangle: Rounded Corners 15">
            <a:extLst>
              <a:ext uri="{FF2B5EF4-FFF2-40B4-BE49-F238E27FC236}">
                <a16:creationId xmlns:a16="http://schemas.microsoft.com/office/drawing/2014/main" id="{01602640-D9BF-4E0B-B0E8-A8EBEC87CCAE}"/>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Top Corners Rounded 16">
            <a:extLst>
              <a:ext uri="{FF2B5EF4-FFF2-40B4-BE49-F238E27FC236}">
                <a16:creationId xmlns:a16="http://schemas.microsoft.com/office/drawing/2014/main" id="{E13FF97D-83D0-4056-8874-38E6FE8C0AB9}"/>
              </a:ext>
            </a:extLst>
          </xdr:cNvPr>
          <xdr:cNvSpPr/>
        </xdr:nvSpPr>
        <xdr:spPr>
          <a:xfrm>
            <a:off x="13239750" y="509076"/>
            <a:ext cx="1619250" cy="227599"/>
          </a:xfrm>
          <a:prstGeom prst="round2SameRect">
            <a:avLst/>
          </a:prstGeom>
          <a:solidFill>
            <a:srgbClr val="227447"/>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a:latin typeface="Segoe UI Light" panose="020B0502040204020203" pitchFamily="34" charset="0"/>
                <a:cs typeface="Segoe UI Light" panose="020B0502040204020203" pitchFamily="34" charset="0"/>
              </a:rPr>
              <a:t>Top 10 Product</a:t>
            </a:r>
            <a:r>
              <a:rPr lang="en-US" sz="1100" b="0" i="0" baseline="0">
                <a:latin typeface="Segoe UI Light" panose="020B0502040204020203" pitchFamily="34" charset="0"/>
                <a:cs typeface="Segoe UI Light" panose="020B0502040204020203" pitchFamily="34" charset="0"/>
              </a:rPr>
              <a:t> Activity</a:t>
            </a:r>
            <a:r>
              <a:rPr lang="en-US" sz="1100" b="0" i="0">
                <a:latin typeface="Segoe UI Light" panose="020B0502040204020203" pitchFamily="34" charset="0"/>
                <a:cs typeface="Segoe UI Light" panose="020B0502040204020203" pitchFamily="34" charset="0"/>
              </a:rPr>
              <a:t> by Month</a:t>
            </a:r>
          </a:p>
          <a:p>
            <a:pPr algn="ctr"/>
            <a:r>
              <a:rPr lang="en-US" sz="1100" b="0" i="0">
                <a:latin typeface="Segoe UI Light" panose="020B0502040204020203" pitchFamily="34" charset="0"/>
                <a:cs typeface="Segoe UI Light" panose="020B0502040204020203" pitchFamily="34" charset="0"/>
              </a:rPr>
              <a:t>Product | Total Sales | % of Total</a:t>
            </a:r>
          </a:p>
        </xdr:txBody>
      </xdr:sp>
    </xdr:grpSp>
    <xdr:clientData/>
  </xdr:twoCellAnchor>
  <xdr:twoCellAnchor editAs="oneCell">
    <xdr:from>
      <xdr:col>8</xdr:col>
      <xdr:colOff>124228</xdr:colOff>
      <xdr:row>16</xdr:row>
      <xdr:rowOff>46704</xdr:rowOff>
    </xdr:from>
    <xdr:to>
      <xdr:col>12</xdr:col>
      <xdr:colOff>385716</xdr:colOff>
      <xdr:row>34</xdr:row>
      <xdr:rowOff>202408</xdr:rowOff>
    </xdr:to>
    <xdr:grpSp>
      <xdr:nvGrpSpPr>
        <xdr:cNvPr id="18" name="Group 17">
          <a:extLst>
            <a:ext uri="{FF2B5EF4-FFF2-40B4-BE49-F238E27FC236}">
              <a16:creationId xmlns:a16="http://schemas.microsoft.com/office/drawing/2014/main" id="{00E3E764-CA8F-4733-8818-26414FE02F19}"/>
            </a:ext>
          </a:extLst>
        </xdr:cNvPr>
        <xdr:cNvGrpSpPr/>
      </xdr:nvGrpSpPr>
      <xdr:grpSpPr>
        <a:xfrm>
          <a:off x="8034514" y="3384990"/>
          <a:ext cx="3781202" cy="3747989"/>
          <a:chOff x="13239750" y="509076"/>
          <a:chExt cx="1619250" cy="1167324"/>
        </a:xfrm>
      </xdr:grpSpPr>
      <xdr:sp macro="" textlink="">
        <xdr:nvSpPr>
          <xdr:cNvPr id="19" name="Rectangle: Rounded Corners 18">
            <a:extLst>
              <a:ext uri="{FF2B5EF4-FFF2-40B4-BE49-F238E27FC236}">
                <a16:creationId xmlns:a16="http://schemas.microsoft.com/office/drawing/2014/main" id="{09FE2AFC-8522-41EE-8A53-F1436E7653CD}"/>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Top Corners Rounded 19">
            <a:extLst>
              <a:ext uri="{FF2B5EF4-FFF2-40B4-BE49-F238E27FC236}">
                <a16:creationId xmlns:a16="http://schemas.microsoft.com/office/drawing/2014/main" id="{253CA6B9-2207-40FD-86E8-2439B55E1334}"/>
              </a:ext>
            </a:extLst>
          </xdr:cNvPr>
          <xdr:cNvSpPr/>
        </xdr:nvSpPr>
        <xdr:spPr>
          <a:xfrm>
            <a:off x="13239750" y="509076"/>
            <a:ext cx="1619250" cy="227599"/>
          </a:xfrm>
          <a:prstGeom prst="round2SameRect">
            <a:avLst/>
          </a:prstGeom>
          <a:solidFill>
            <a:srgbClr val="227447"/>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a:latin typeface="Segoe UI Light" panose="020B0502040204020203" pitchFamily="34" charset="0"/>
                <a:cs typeface="Segoe UI Light" panose="020B0502040204020203" pitchFamily="34" charset="0"/>
              </a:rPr>
              <a:t>Customer</a:t>
            </a:r>
            <a:r>
              <a:rPr lang="en-US" sz="1100" b="0" i="0" baseline="0">
                <a:latin typeface="Segoe UI Light" panose="020B0502040204020203" pitchFamily="34" charset="0"/>
                <a:cs typeface="Segoe UI Light" panose="020B0502040204020203" pitchFamily="34" charset="0"/>
              </a:rPr>
              <a:t> Activity </a:t>
            </a:r>
            <a:r>
              <a:rPr lang="en-US" sz="1100" b="0" i="0">
                <a:latin typeface="Segoe UI Light" panose="020B0502040204020203" pitchFamily="34" charset="0"/>
                <a:cs typeface="Segoe UI Light" panose="020B0502040204020203" pitchFamily="34" charset="0"/>
              </a:rPr>
              <a:t>by Month</a:t>
            </a:r>
          </a:p>
          <a:p>
            <a:pPr algn="ctr"/>
            <a:r>
              <a:rPr lang="en-US" sz="1100" b="0" i="0">
                <a:latin typeface="Segoe UI Light" panose="020B0502040204020203" pitchFamily="34" charset="0"/>
                <a:cs typeface="Segoe UI Light" panose="020B0502040204020203" pitchFamily="34" charset="0"/>
              </a:rPr>
              <a:t>Customer | Total Sales | % of Total</a:t>
            </a:r>
          </a:p>
        </xdr:txBody>
      </xdr:sp>
    </xdr:grpSp>
    <xdr:clientData/>
  </xdr:twoCellAnchor>
  <xdr:twoCellAnchor editAs="oneCell">
    <xdr:from>
      <xdr:col>12</xdr:col>
      <xdr:colOff>380405</xdr:colOff>
      <xdr:row>16</xdr:row>
      <xdr:rowOff>46704</xdr:rowOff>
    </xdr:from>
    <xdr:to>
      <xdr:col>16</xdr:col>
      <xdr:colOff>463299</xdr:colOff>
      <xdr:row>34</xdr:row>
      <xdr:rowOff>202408</xdr:rowOff>
    </xdr:to>
    <xdr:grpSp>
      <xdr:nvGrpSpPr>
        <xdr:cNvPr id="21" name="Group 20">
          <a:extLst>
            <a:ext uri="{FF2B5EF4-FFF2-40B4-BE49-F238E27FC236}">
              <a16:creationId xmlns:a16="http://schemas.microsoft.com/office/drawing/2014/main" id="{5BE09FED-0EAE-482B-81B5-1FB40446A0DD}"/>
            </a:ext>
          </a:extLst>
        </xdr:cNvPr>
        <xdr:cNvGrpSpPr/>
      </xdr:nvGrpSpPr>
      <xdr:grpSpPr>
        <a:xfrm>
          <a:off x="11810405" y="3384990"/>
          <a:ext cx="3765894" cy="3747989"/>
          <a:chOff x="13239750" y="509076"/>
          <a:chExt cx="1619250" cy="1167324"/>
        </a:xfrm>
      </xdr:grpSpPr>
      <xdr:sp macro="" textlink="">
        <xdr:nvSpPr>
          <xdr:cNvPr id="22" name="Rectangle: Rounded Corners 21">
            <a:extLst>
              <a:ext uri="{FF2B5EF4-FFF2-40B4-BE49-F238E27FC236}">
                <a16:creationId xmlns:a16="http://schemas.microsoft.com/office/drawing/2014/main" id="{22FABF84-514E-4709-A044-E5FA2822B1C9}"/>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ectangle: Top Corners Rounded 22">
            <a:extLst>
              <a:ext uri="{FF2B5EF4-FFF2-40B4-BE49-F238E27FC236}">
                <a16:creationId xmlns:a16="http://schemas.microsoft.com/office/drawing/2014/main" id="{29311988-CAD0-48F8-8EE8-8CC0350E3DAA}"/>
              </a:ext>
            </a:extLst>
          </xdr:cNvPr>
          <xdr:cNvSpPr/>
        </xdr:nvSpPr>
        <xdr:spPr>
          <a:xfrm>
            <a:off x="13239750" y="509076"/>
            <a:ext cx="1619250" cy="227599"/>
          </a:xfrm>
          <a:prstGeom prst="round2SameRect">
            <a:avLst/>
          </a:prstGeom>
          <a:solidFill>
            <a:srgbClr val="227447"/>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a:latin typeface="Segoe UI Light" panose="020B0502040204020203" pitchFamily="34" charset="0"/>
                <a:cs typeface="Segoe UI Light" panose="020B0502040204020203" pitchFamily="34" charset="0"/>
              </a:rPr>
              <a:t>Sales Rep</a:t>
            </a:r>
            <a:r>
              <a:rPr lang="en-US" sz="1100" b="0" i="0" baseline="0">
                <a:latin typeface="Segoe UI Light" panose="020B0502040204020203" pitchFamily="34" charset="0"/>
                <a:cs typeface="Segoe UI Light" panose="020B0502040204020203" pitchFamily="34" charset="0"/>
              </a:rPr>
              <a:t> Activity</a:t>
            </a:r>
            <a:r>
              <a:rPr lang="en-US" sz="1100" b="0" i="0">
                <a:latin typeface="Segoe UI Light" panose="020B0502040204020203" pitchFamily="34" charset="0"/>
                <a:cs typeface="Segoe UI Light" panose="020B0502040204020203" pitchFamily="34" charset="0"/>
              </a:rPr>
              <a:t> by Month</a:t>
            </a:r>
          </a:p>
          <a:p>
            <a:pPr algn="ctr"/>
            <a:r>
              <a:rPr lang="en-US" sz="1100" b="0" i="0">
                <a:latin typeface="Segoe UI Light" panose="020B0502040204020203" pitchFamily="34" charset="0"/>
                <a:cs typeface="Segoe UI Light" panose="020B0502040204020203" pitchFamily="34" charset="0"/>
              </a:rPr>
              <a:t>Sales Rep| Total Sales | % of Total</a:t>
            </a:r>
          </a:p>
        </xdr:txBody>
      </xdr:sp>
    </xdr:grpSp>
    <xdr:clientData/>
  </xdr:twoCellAnchor>
  <xdr:twoCellAnchor>
    <xdr:from>
      <xdr:col>0</xdr:col>
      <xdr:colOff>471488</xdr:colOff>
      <xdr:row>35</xdr:row>
      <xdr:rowOff>57150</xdr:rowOff>
    </xdr:from>
    <xdr:to>
      <xdr:col>32</xdr:col>
      <xdr:colOff>485588</xdr:colOff>
      <xdr:row>53</xdr:row>
      <xdr:rowOff>95250</xdr:rowOff>
    </xdr:to>
    <xdr:grpSp>
      <xdr:nvGrpSpPr>
        <xdr:cNvPr id="30" name="Group 29">
          <a:extLst>
            <a:ext uri="{FF2B5EF4-FFF2-40B4-BE49-F238E27FC236}">
              <a16:creationId xmlns:a16="http://schemas.microsoft.com/office/drawing/2014/main" id="{6E32826E-CCFD-4FD3-BDC5-4D0EADCA00CE}"/>
            </a:ext>
          </a:extLst>
        </xdr:cNvPr>
        <xdr:cNvGrpSpPr/>
      </xdr:nvGrpSpPr>
      <xdr:grpSpPr>
        <a:xfrm>
          <a:off x="471488" y="7314293"/>
          <a:ext cx="26176100" cy="4174671"/>
          <a:chOff x="471488" y="7010400"/>
          <a:chExt cx="14953201" cy="2743200"/>
        </a:xfrm>
      </xdr:grpSpPr>
      <xdr:graphicFrame macro="">
        <xdr:nvGraphicFramePr>
          <xdr:cNvPr id="24" name="Chart 23">
            <a:extLst>
              <a:ext uri="{FF2B5EF4-FFF2-40B4-BE49-F238E27FC236}">
                <a16:creationId xmlns:a16="http://schemas.microsoft.com/office/drawing/2014/main" id="{E4A658AB-C6CE-4EF6-BE1C-F4EE3E98CC88}"/>
              </a:ext>
            </a:extLst>
          </xdr:cNvPr>
          <xdr:cNvGraphicFramePr>
            <a:graphicFrameLocks/>
          </xdr:cNvGraphicFramePr>
        </xdr:nvGraphicFramePr>
        <xdr:xfrm>
          <a:off x="4210844" y="7010400"/>
          <a:ext cx="3739896"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5" name="Chart 24">
            <a:extLst>
              <a:ext uri="{FF2B5EF4-FFF2-40B4-BE49-F238E27FC236}">
                <a16:creationId xmlns:a16="http://schemas.microsoft.com/office/drawing/2014/main" id="{77DC0E95-DFD7-4F33-B1E6-53E7B6E87001}"/>
              </a:ext>
            </a:extLst>
          </xdr:cNvPr>
          <xdr:cNvGraphicFramePr>
            <a:graphicFrameLocks/>
          </xdr:cNvGraphicFramePr>
        </xdr:nvGraphicFramePr>
        <xdr:xfrm>
          <a:off x="7950199" y="7010400"/>
          <a:ext cx="3739896"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6" name="Chart 25">
            <a:extLst>
              <a:ext uri="{FF2B5EF4-FFF2-40B4-BE49-F238E27FC236}">
                <a16:creationId xmlns:a16="http://schemas.microsoft.com/office/drawing/2014/main" id="{3AB9D31E-584A-4F3E-B914-01A3A9CA8A40}"/>
              </a:ext>
            </a:extLst>
          </xdr:cNvPr>
          <xdr:cNvGraphicFramePr>
            <a:graphicFrameLocks/>
          </xdr:cNvGraphicFramePr>
        </xdr:nvGraphicFramePr>
        <xdr:xfrm>
          <a:off x="11684793" y="7010400"/>
          <a:ext cx="3739896" cy="27432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7" name="Chart 26">
            <a:extLst>
              <a:ext uri="{FF2B5EF4-FFF2-40B4-BE49-F238E27FC236}">
                <a16:creationId xmlns:a16="http://schemas.microsoft.com/office/drawing/2014/main" id="{44571976-1BD8-4F14-8383-B6869EF90E32}"/>
              </a:ext>
            </a:extLst>
          </xdr:cNvPr>
          <xdr:cNvGraphicFramePr>
            <a:graphicFrameLocks/>
          </xdr:cNvGraphicFramePr>
        </xdr:nvGraphicFramePr>
        <xdr:xfrm>
          <a:off x="471488" y="7010400"/>
          <a:ext cx="3739896" cy="27432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8</xdr:col>
      <xdr:colOff>359959</xdr:colOff>
      <xdr:row>1</xdr:row>
      <xdr:rowOff>19046</xdr:rowOff>
    </xdr:from>
    <xdr:to>
      <xdr:col>12</xdr:col>
      <xdr:colOff>464447</xdr:colOff>
      <xdr:row>7</xdr:row>
      <xdr:rowOff>128107</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D88EBB0D-8F75-4E00-974E-AA6893638AD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253803" y="435765"/>
              <a:ext cx="3593019" cy="1335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535780</xdr:colOff>
      <xdr:row>1</xdr:row>
      <xdr:rowOff>19046</xdr:rowOff>
    </xdr:from>
    <xdr:to>
      <xdr:col>16</xdr:col>
      <xdr:colOff>464336</xdr:colOff>
      <xdr:row>7</xdr:row>
      <xdr:rowOff>128107</xdr:rowOff>
    </xdr:to>
    <mc:AlternateContent xmlns:mc="http://schemas.openxmlformats.org/markup-compatibility/2006" xmlns:a14="http://schemas.microsoft.com/office/drawing/2010/main">
      <mc:Choice Requires="a14">
        <xdr:graphicFrame macro="">
          <xdr:nvGraphicFramePr>
            <xdr:cNvPr id="7" name="Customer Name">
              <a:extLst>
                <a:ext uri="{FF2B5EF4-FFF2-40B4-BE49-F238E27FC236}">
                  <a16:creationId xmlns:a16="http://schemas.microsoft.com/office/drawing/2014/main" id="{8F689C86-2AC9-4E08-81DB-D0E62E54D236}"/>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1918155" y="435765"/>
              <a:ext cx="3595681" cy="1335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535780</xdr:colOff>
      <xdr:row>8</xdr:row>
      <xdr:rowOff>16667</xdr:rowOff>
    </xdr:from>
    <xdr:to>
      <xdr:col>16</xdr:col>
      <xdr:colOff>464336</xdr:colOff>
      <xdr:row>15</xdr:row>
      <xdr:rowOff>37622</xdr:rowOff>
    </xdr:to>
    <mc:AlternateContent xmlns:mc="http://schemas.openxmlformats.org/markup-compatibility/2006" xmlns:a14="http://schemas.microsoft.com/office/drawing/2010/main">
      <mc:Choice Requires="a14">
        <xdr:graphicFrame macro="">
          <xdr:nvGraphicFramePr>
            <xdr:cNvPr id="28" name="Employee">
              <a:extLst>
                <a:ext uri="{FF2B5EF4-FFF2-40B4-BE49-F238E27FC236}">
                  <a16:creationId xmlns:a16="http://schemas.microsoft.com/office/drawing/2014/main" id="{9C13CEAC-2E36-42A7-BB86-8BC462A43CDA}"/>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11918155" y="1850230"/>
              <a:ext cx="3595681" cy="1354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359899</xdr:colOff>
      <xdr:row>8</xdr:row>
      <xdr:rowOff>16667</xdr:rowOff>
    </xdr:from>
    <xdr:to>
      <xdr:col>12</xdr:col>
      <xdr:colOff>464814</xdr:colOff>
      <xdr:row>15</xdr:row>
      <xdr:rowOff>37622</xdr:rowOff>
    </xdr:to>
    <mc:AlternateContent xmlns:mc="http://schemas.openxmlformats.org/markup-compatibility/2006" xmlns:a14="http://schemas.microsoft.com/office/drawing/2010/main">
      <mc:Choice Requires="a14">
        <xdr:graphicFrame macro="">
          <xdr:nvGraphicFramePr>
            <xdr:cNvPr id="29" name="Product Name">
              <a:extLst>
                <a:ext uri="{FF2B5EF4-FFF2-40B4-BE49-F238E27FC236}">
                  <a16:creationId xmlns:a16="http://schemas.microsoft.com/office/drawing/2014/main" id="{E0A2DB6B-72C5-458F-8522-A25F1B0D91FB}"/>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8253743" y="1850230"/>
              <a:ext cx="3593446" cy="1354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530877</xdr:colOff>
      <xdr:row>0</xdr:row>
      <xdr:rowOff>112060</xdr:rowOff>
    </xdr:from>
    <xdr:to>
      <xdr:col>33</xdr:col>
      <xdr:colOff>324037</xdr:colOff>
      <xdr:row>30</xdr:row>
      <xdr:rowOff>54630</xdr:rowOff>
    </xdr:to>
    <xdr:grpSp>
      <xdr:nvGrpSpPr>
        <xdr:cNvPr id="32" name="Group 31">
          <a:extLst>
            <a:ext uri="{FF2B5EF4-FFF2-40B4-BE49-F238E27FC236}">
              <a16:creationId xmlns:a16="http://schemas.microsoft.com/office/drawing/2014/main" id="{F4ECFDD6-CAD1-47C3-9135-56CBDF03C9D3}"/>
            </a:ext>
          </a:extLst>
        </xdr:cNvPr>
        <xdr:cNvGrpSpPr/>
      </xdr:nvGrpSpPr>
      <xdr:grpSpPr>
        <a:xfrm>
          <a:off x="22556306" y="112060"/>
          <a:ext cx="4619160" cy="6074856"/>
          <a:chOff x="985929" y="865656"/>
          <a:chExt cx="3114675" cy="1905000"/>
        </a:xfrm>
      </xdr:grpSpPr>
      <xdr:sp macro="" textlink="">
        <xdr:nvSpPr>
          <xdr:cNvPr id="34" name="Speech Bubble: Rectangle 33">
            <a:extLst>
              <a:ext uri="{FF2B5EF4-FFF2-40B4-BE49-F238E27FC236}">
                <a16:creationId xmlns:a16="http://schemas.microsoft.com/office/drawing/2014/main" id="{DFCB0CB0-7A29-4976-A429-00091973679B}"/>
              </a:ext>
            </a:extLst>
          </xdr:cNvPr>
          <xdr:cNvSpPr/>
        </xdr:nvSpPr>
        <xdr:spPr>
          <a:xfrm>
            <a:off x="985929" y="865656"/>
            <a:ext cx="3114675" cy="1905000"/>
          </a:xfrm>
          <a:prstGeom prst="wedgeRectCallout">
            <a:avLst>
              <a:gd name="adj1" fmla="val -55536"/>
              <a:gd name="adj2" fmla="val -26563"/>
            </a:avLst>
          </a:prstGeom>
          <a:solidFill>
            <a:schemeClr val="bg1"/>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a:solidFill>
                  <a:srgbClr val="227447"/>
                </a:solidFill>
                <a:latin typeface="Segoe UI" panose="020B0502040204020203" pitchFamily="34" charset="0"/>
                <a:cs typeface="Segoe UI" panose="020B0502040204020203" pitchFamily="34" charset="0"/>
              </a:rPr>
              <a:t>Tips &amp; Tricks</a:t>
            </a:r>
            <a:endParaRPr lang="en-US" sz="1800" b="1" i="0" baseline="0">
              <a:solidFill>
                <a:srgbClr val="227447"/>
              </a:solidFill>
              <a:latin typeface="Segoe UI" panose="020B0502040204020203" pitchFamily="34" charset="0"/>
              <a:cs typeface="Segoe UI" panose="020B0502040204020203" pitchFamily="34" charset="0"/>
            </a:endParaRP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You can use formulas in Dashboards as well as PivotTables, Charts, Sparklines, Conditional Formatting, etc. In fact, the Top Sales Rep section to the left has formulas linked to a PivotTable that's hidden behind the Category Slicer.</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You can use Shapes to highlight certain sections. The borders surrounding these PivotTables are actually rounded rectangle shapes. If you move them, you'll see the full PivotTables beneath.</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We took advantage of a Map Chart here to fill white space. Note that it won't update with the Slicers.</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You can create PivotTables on separate worksheets and only display their related PivotCharts. When you use Slicers, they will update the PivotTables, which will in turn update the PivotCharts.</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You can hide any worksheets that support your dashboard if you don't want users to see the underlying data and PivotTables. Right-click on a worksheet tab and select Hide. For instance, the Top 10, Monthly Sales and Sales Goals worksheets could be hidden.</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See the links below for additional tools you can use with your dashboard.</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endParaRPr lang="en-US" sz="1200" b="0" i="0" baseline="0">
              <a:solidFill>
                <a:srgbClr val="227447"/>
              </a:solidFill>
              <a:latin typeface="Segoe UI" panose="020B0502040204020203" pitchFamily="34" charset="0"/>
              <a:cs typeface="Segoe UI" panose="020B0502040204020203" pitchFamily="34" charset="0"/>
            </a:endParaRPr>
          </a:p>
        </xdr:txBody>
      </xdr:sp>
      <xdr:sp macro="" textlink="">
        <xdr:nvSpPr>
          <xdr:cNvPr id="35" name="TextBox 34">
            <a:extLst>
              <a:ext uri="{FF2B5EF4-FFF2-40B4-BE49-F238E27FC236}">
                <a16:creationId xmlns:a16="http://schemas.microsoft.com/office/drawing/2014/main" id="{9E04B6B2-0445-452E-8746-0A64F8EB5759}"/>
              </a:ext>
            </a:extLst>
          </xdr:cNvPr>
          <xdr:cNvSpPr txBox="1"/>
        </xdr:nvSpPr>
        <xdr:spPr>
          <a:xfrm>
            <a:off x="993156" y="869605"/>
            <a:ext cx="333375" cy="749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227447"/>
                </a:solidFill>
                <a:latin typeface="Segoe UI" panose="020B0502040204020203" pitchFamily="34" charset="0"/>
                <a:cs typeface="Segoe UI" panose="020B0502040204020203" pitchFamily="34" charset="0"/>
              </a:rPr>
              <a:t>6</a:t>
            </a:r>
          </a:p>
        </xdr:txBody>
      </xdr:sp>
    </xdr:grpSp>
    <xdr:clientData/>
  </xdr:twoCellAnchor>
  <xdr:twoCellAnchor>
    <xdr:from>
      <xdr:col>16</xdr:col>
      <xdr:colOff>616324</xdr:colOff>
      <xdr:row>0</xdr:row>
      <xdr:rowOff>392206</xdr:rowOff>
    </xdr:from>
    <xdr:to>
      <xdr:col>26</xdr:col>
      <xdr:colOff>149412</xdr:colOff>
      <xdr:row>16</xdr:row>
      <xdr:rowOff>37353</xdr:rowOff>
    </xdr:to>
    <xdr:graphicFrame macro="">
      <xdr:nvGraphicFramePr>
        <xdr:cNvPr id="31" name="Chart 1">
          <a:extLst>
            <a:ext uri="{FF2B5EF4-FFF2-40B4-BE49-F238E27FC236}">
              <a16:creationId xmlns:a16="http://schemas.microsoft.com/office/drawing/2014/main" id="{5A13C6EB-FB0A-6B9A-85EE-A151DDA23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635001</xdr:colOff>
      <xdr:row>17</xdr:row>
      <xdr:rowOff>0</xdr:rowOff>
    </xdr:from>
    <xdr:to>
      <xdr:col>26</xdr:col>
      <xdr:colOff>127000</xdr:colOff>
      <xdr:row>33</xdr:row>
      <xdr:rowOff>163286</xdr:rowOff>
    </xdr:to>
    <xdr:graphicFrame macro="">
      <xdr:nvGraphicFramePr>
        <xdr:cNvPr id="36" name="Chart 12">
          <a:extLst>
            <a:ext uri="{FF2B5EF4-FFF2-40B4-BE49-F238E27FC236}">
              <a16:creationId xmlns:a16="http://schemas.microsoft.com/office/drawing/2014/main" id="{D9A94EC1-C00B-ECBE-D1EF-8878CBA85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200024</xdr:colOff>
      <xdr:row>2</xdr:row>
      <xdr:rowOff>38100</xdr:rowOff>
    </xdr:from>
    <xdr:to>
      <xdr:col>18</xdr:col>
      <xdr:colOff>400049</xdr:colOff>
      <xdr:row>9</xdr:row>
      <xdr:rowOff>0</xdr:rowOff>
    </xdr:to>
    <mc:AlternateContent xmlns:mc="http://schemas.openxmlformats.org/markup-compatibility/2006" xmlns:a14="http://schemas.microsoft.com/office/drawing/2010/main">
      <mc:Choice Requires="a14">
        <xdr:graphicFrame macro="">
          <xdr:nvGraphicFramePr>
            <xdr:cNvPr id="6" name="Order Date">
              <a:extLst>
                <a:ext uri="{FF2B5EF4-FFF2-40B4-BE49-F238E27FC236}">
                  <a16:creationId xmlns:a16="http://schemas.microsoft.com/office/drawing/2014/main" id="{BFE70C37-59A7-43C6-B782-342D8C204949}"/>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14220824" y="581025"/>
              <a:ext cx="2562225" cy="222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104775</xdr:colOff>
      <xdr:row>15</xdr:row>
      <xdr:rowOff>9525</xdr:rowOff>
    </xdr:from>
    <xdr:to>
      <xdr:col>3</xdr:col>
      <xdr:colOff>790575</xdr:colOff>
      <xdr:row>28</xdr:row>
      <xdr:rowOff>29337</xdr:rowOff>
    </xdr:to>
    <xdr:graphicFrame macro="">
      <xdr:nvGraphicFramePr>
        <xdr:cNvPr id="7" name="Chart 6">
          <a:extLst>
            <a:ext uri="{FF2B5EF4-FFF2-40B4-BE49-F238E27FC236}">
              <a16:creationId xmlns:a16="http://schemas.microsoft.com/office/drawing/2014/main" id="{D336D382-55A1-42EB-BF7A-012F6538C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171450</xdr:rowOff>
    </xdr:from>
    <xdr:to>
      <xdr:col>8</xdr:col>
      <xdr:colOff>38100</xdr:colOff>
      <xdr:row>28</xdr:row>
      <xdr:rowOff>762</xdr:rowOff>
    </xdr:to>
    <xdr:graphicFrame macro="">
      <xdr:nvGraphicFramePr>
        <xdr:cNvPr id="8" name="Chart 7">
          <a:extLst>
            <a:ext uri="{FF2B5EF4-FFF2-40B4-BE49-F238E27FC236}">
              <a16:creationId xmlns:a16="http://schemas.microsoft.com/office/drawing/2014/main" id="{21640C1F-26E5-4E33-9622-CDA5185FE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152400</xdr:colOff>
      <xdr:row>14</xdr:row>
      <xdr:rowOff>161925</xdr:rowOff>
    </xdr:from>
    <xdr:to>
      <xdr:col>12</xdr:col>
      <xdr:colOff>28575</xdr:colOff>
      <xdr:row>27</xdr:row>
      <xdr:rowOff>181737</xdr:rowOff>
    </xdr:to>
    <xdr:graphicFrame macro="">
      <xdr:nvGraphicFramePr>
        <xdr:cNvPr id="9" name="Chart 8">
          <a:extLst>
            <a:ext uri="{FF2B5EF4-FFF2-40B4-BE49-F238E27FC236}">
              <a16:creationId xmlns:a16="http://schemas.microsoft.com/office/drawing/2014/main" id="{D0C1A35F-550A-4F74-98F3-129293515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95250</xdr:colOff>
      <xdr:row>14</xdr:row>
      <xdr:rowOff>161925</xdr:rowOff>
    </xdr:from>
    <xdr:to>
      <xdr:col>15</xdr:col>
      <xdr:colOff>781050</xdr:colOff>
      <xdr:row>27</xdr:row>
      <xdr:rowOff>181737</xdr:rowOff>
    </xdr:to>
    <xdr:graphicFrame macro="">
      <xdr:nvGraphicFramePr>
        <xdr:cNvPr id="10" name="Chart 9">
          <a:extLst>
            <a:ext uri="{FF2B5EF4-FFF2-40B4-BE49-F238E27FC236}">
              <a16:creationId xmlns:a16="http://schemas.microsoft.com/office/drawing/2014/main" id="{8B9722B8-B11A-4FF3-90DE-025F04BA07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18</xdr:col>
      <xdr:colOff>590550</xdr:colOff>
      <xdr:row>1</xdr:row>
      <xdr:rowOff>152400</xdr:rowOff>
    </xdr:from>
    <xdr:to>
      <xdr:col>21</xdr:col>
      <xdr:colOff>228600</xdr:colOff>
      <xdr:row>7</xdr:row>
      <xdr:rowOff>66675</xdr:rowOff>
    </xdr:to>
    <xdr:grpSp>
      <xdr:nvGrpSpPr>
        <xdr:cNvPr id="5" name="Group 4">
          <a:extLst>
            <a:ext uri="{FF2B5EF4-FFF2-40B4-BE49-F238E27FC236}">
              <a16:creationId xmlns:a16="http://schemas.microsoft.com/office/drawing/2014/main" id="{9B961976-C48E-4FDF-BB63-1CAFB4D0CB08}"/>
            </a:ext>
          </a:extLst>
        </xdr:cNvPr>
        <xdr:cNvGrpSpPr/>
      </xdr:nvGrpSpPr>
      <xdr:grpSpPr>
        <a:xfrm>
          <a:off x="17316450" y="457200"/>
          <a:ext cx="1695450" cy="866775"/>
          <a:chOff x="13239750" y="504825"/>
          <a:chExt cx="1619250" cy="1171575"/>
        </a:xfrm>
      </xdr:grpSpPr>
      <xdr:sp macro="" textlink="">
        <xdr:nvSpPr>
          <xdr:cNvPr id="3" name="Rectangle: Rounded Corners 2">
            <a:extLst>
              <a:ext uri="{FF2B5EF4-FFF2-40B4-BE49-F238E27FC236}">
                <a16:creationId xmlns:a16="http://schemas.microsoft.com/office/drawing/2014/main" id="{EC7EA371-26F8-490D-BA27-166CCA10C3B8}"/>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Top Corners Rounded 3">
            <a:extLst>
              <a:ext uri="{FF2B5EF4-FFF2-40B4-BE49-F238E27FC236}">
                <a16:creationId xmlns:a16="http://schemas.microsoft.com/office/drawing/2014/main" id="{EE5DEA9A-51CA-48F1-812A-BF02EE07A7CF}"/>
              </a:ext>
            </a:extLst>
          </xdr:cNvPr>
          <xdr:cNvSpPr/>
        </xdr:nvSpPr>
        <xdr:spPr>
          <a:xfrm>
            <a:off x="13239750" y="504825"/>
            <a:ext cx="1619250" cy="323849"/>
          </a:xfrm>
          <a:prstGeom prst="round2SameRect">
            <a:avLst/>
          </a:prstGeom>
          <a:solidFill>
            <a:srgbClr val="227447"/>
          </a:solid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latin typeface="Segoe UI Light" panose="020B0502040204020203" pitchFamily="34" charset="0"/>
                <a:cs typeface="Segoe UI Light" panose="020B0502040204020203" pitchFamily="34" charset="0"/>
              </a:rPr>
              <a:t>YTD Sales</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Smith" refreshedDate="42754.502179050927" createdVersion="6" refreshedVersion="6" minRefreshableVersion="3" recordCount="49" xr:uid="{E1C68B2C-6524-4322-9F74-282CF33F3794}">
  <cacheSource type="worksheet">
    <worksheetSource name="tbl_Sales"/>
  </cacheSource>
  <cacheFields count="16">
    <cacheField name="Order ID" numFmtId="0">
      <sharedItems containsSemiMixedTypes="0" containsString="0" containsNumber="1" containsInteger="1" minValue="30" maxValue="79"/>
    </cacheField>
    <cacheField name="Order Date" numFmtId="167">
      <sharedItems containsSemiMixedTypes="0" containsNonDate="0" containsDate="1" containsString="0" minDate="2015-01-15T00:00:00" maxDate="2015-06-24T00:00:00" count="23">
        <d v="2015-01-15T00:00:00"/>
        <d v="2015-01-20T00:00:00"/>
        <d v="2015-01-22T00:00:00"/>
        <d v="2015-01-30T00:00:00"/>
        <d v="2015-02-06T00:00:00"/>
        <d v="2015-02-10T00:00:00"/>
        <d v="2015-02-23T00:00:00"/>
        <d v="2015-03-06T00:00:00"/>
        <d v="2015-03-10T00:00:00"/>
        <d v="2015-03-22T00:00:00"/>
        <d v="2015-03-24T00:00:00"/>
        <d v="2015-04-03T00:00:00"/>
        <d v="2015-04-05T00:00:00"/>
        <d v="2015-04-07T00:00:00"/>
        <d v="2015-04-08T00:00:00"/>
        <d v="2015-04-22T00:00:00"/>
        <d v="2015-04-25T00:00:00"/>
        <d v="2015-04-30T00:00:00"/>
        <d v="2015-05-24T00:00:00"/>
        <d v="2015-06-05T00:00:00"/>
        <d v="2015-06-07T00:00:00"/>
        <d v="2015-06-08T00:00:00"/>
        <d v="2015-06-23T00:00:00"/>
      </sharedItems>
      <fieldGroup base="1">
        <rangePr groupBy="months" startDate="2015-01-15T00:00:00" endDate="2015-06-24T00:00:00"/>
        <groupItems count="14">
          <s v="&lt;1/15/2015"/>
          <s v="Jan"/>
          <s v="Feb"/>
          <s v="Mar"/>
          <s v="Apr"/>
          <s v="May"/>
          <s v="Jun"/>
          <s v="Jul"/>
          <s v="Aug"/>
          <s v="Sep"/>
          <s v="Oct"/>
          <s v="Nov"/>
          <s v="Dec"/>
          <s v="&gt;6/24/2015"/>
        </groupItems>
      </fieldGroup>
    </cacheField>
    <cacheField name="Employee" numFmtId="0">
      <sharedItems count="8">
        <s v="Anne Hellung-Larsen"/>
        <s v="Jan Kotas"/>
        <s v="Mariya Sergienko"/>
        <s v="Michael Neipper"/>
        <s v="Laura Giussani"/>
        <s v="Nancy Freehafer"/>
        <s v="Andrew Cencini"/>
        <s v="Robert Zare"/>
      </sharedItems>
    </cacheField>
    <cacheField name="Customer Name" numFmtId="0">
      <sharedItems count="14">
        <s v="Company AA"/>
        <s v="Company D"/>
        <s v="Company L"/>
        <s v="Company H"/>
        <s v="Company CC"/>
        <s v="Company C"/>
        <s v="Company F"/>
        <s v="Company BB"/>
        <s v="Company J"/>
        <s v="Company I"/>
        <s v="Company Y"/>
        <s v="Company Z"/>
        <s v="Company A"/>
        <s v="Company K"/>
      </sharedItems>
    </cacheField>
    <cacheField name="Category" numFmtId="0">
      <sharedItems count="14">
        <s v="Beverages"/>
        <s v="Dried Fruit &amp; Nuts"/>
        <s v="Baked Goods &amp; Mixes"/>
        <s v="Candy"/>
        <s v="Soups"/>
        <s v="Sauces"/>
        <s v="Condiments"/>
        <s v="Jams, Preserves"/>
        <s v="Dairy Products"/>
        <s v="Pasta"/>
        <s v="Canned Meat"/>
        <s v="Oil"/>
        <s v="Grains"/>
        <s v="Canned Fruit &amp; Vegetables"/>
      </sharedItems>
    </cacheField>
    <cacheField name="Product Name" numFmtId="0">
      <sharedItems count="23">
        <s v="Beer"/>
        <s v="Dried Plums"/>
        <s v="Dried Apples"/>
        <s v="Dried Pears"/>
        <s v="Chai"/>
        <s v="Coffee"/>
        <s v="Chocolate Biscuits Mix"/>
        <s v="Chocolate"/>
        <s v="Clam Chowder"/>
        <s v="Curry Sauce"/>
        <s v="Green Tea"/>
        <s v="Cajun Seasoning"/>
        <s v="Boysenberry Spread"/>
        <s v="Mozzarella"/>
        <s v="Ravioli"/>
        <s v="Scones"/>
        <s v="Crab Meat"/>
        <s v="Olive Oil"/>
        <s v="Long Grain Rice"/>
        <s v="Marmalade"/>
        <s v="Syrup"/>
        <s v="Almonds"/>
        <s v="Fruit Cocktail"/>
      </sharedItems>
    </cacheField>
    <cacheField name="Sales" numFmtId="165">
      <sharedItems containsSemiMixedTypes="0" containsString="0" containsNumber="1" minValue="35" maxValue="13800"/>
    </cacheField>
    <cacheField name="Payment Type" numFmtId="0">
      <sharedItems containsBlank="1" count="4">
        <s v="Check"/>
        <s v="Credit Card"/>
        <s v="Cash"/>
        <m/>
      </sharedItems>
    </cacheField>
    <cacheField name="CSAT" numFmtId="9">
      <sharedItems containsSemiMixedTypes="0" containsString="0" containsNumber="1" minValue="0.63" maxValue="1"/>
    </cacheField>
    <cacheField name="Last Name" numFmtId="0">
      <sharedItems/>
    </cacheField>
    <cacheField name="First Name" numFmtId="0">
      <sharedItems/>
    </cacheField>
    <cacheField name="Address" numFmtId="0">
      <sharedItems count="14">
        <s v="789 27th Street"/>
        <s v="123 4th Street"/>
        <s v="123 12th Street"/>
        <s v="123 8th Street"/>
        <s v="789 29th Street"/>
        <s v="123 3rd Street"/>
        <s v="123 6th Street"/>
        <s v="789 28th Street"/>
        <s v="123 10th Street"/>
        <s v="123 9th Street"/>
        <s v="789 25th Street"/>
        <s v="789 26th Street"/>
        <s v="123 1st Street"/>
        <s v="123 11th Street"/>
      </sharedItems>
    </cacheField>
    <cacheField name="City" numFmtId="0">
      <sharedItems count="11">
        <s v="Las Vegas"/>
        <s v="New York"/>
        <s v="Portland"/>
        <s v="Denver"/>
        <s v="Los Angelas"/>
        <s v="Milwaukee"/>
        <s v="Memphis"/>
        <s v="Chicago"/>
        <s v="Salt Lake City"/>
        <s v="Miami"/>
        <s v="Seattle"/>
      </sharedItems>
    </cacheField>
    <cacheField name="State/Province" numFmtId="0">
      <sharedItems count="11">
        <s v="NV"/>
        <s v="NY"/>
        <s v="OR"/>
        <s v="CO"/>
        <s v="CA"/>
        <s v="WI"/>
        <s v="TN"/>
        <s v="IL"/>
        <s v="UT"/>
        <s v="FL"/>
        <s v="WA"/>
      </sharedItems>
    </cacheField>
    <cacheField name="Map Sales" numFmtId="165">
      <sharedItems containsSemiMixedTypes="0" containsString="0" containsNumber="1" minValue="35" maxValue="13800"/>
    </cacheField>
    <cacheField name="Quarter" numFmtId="0">
      <sharedItems containsSemiMixedTypes="0" containsString="0" containsNumber="1" containsInteger="1" minValue="1" maxValue="2" count="2">
        <n v="1"/>
        <n v="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n v="30"/>
    <x v="0"/>
    <x v="0"/>
    <x v="0"/>
    <x v="0"/>
    <x v="0"/>
    <n v="1400"/>
    <x v="0"/>
    <n v="0.81"/>
    <s v="Toh"/>
    <s v="Karen"/>
    <x v="0"/>
    <x v="0"/>
    <x v="0"/>
    <n v="1400"/>
    <x v="0"/>
  </r>
  <r>
    <n v="30"/>
    <x v="0"/>
    <x v="0"/>
    <x v="0"/>
    <x v="1"/>
    <x v="1"/>
    <n v="105"/>
    <x v="0"/>
    <n v="0.65"/>
    <s v="Toh"/>
    <s v="Karen"/>
    <x v="0"/>
    <x v="0"/>
    <x v="0"/>
    <n v="105"/>
    <x v="0"/>
  </r>
  <r>
    <n v="31"/>
    <x v="1"/>
    <x v="1"/>
    <x v="1"/>
    <x v="1"/>
    <x v="2"/>
    <n v="530"/>
    <x v="1"/>
    <n v="0.97"/>
    <s v="Lee"/>
    <s v="Christina"/>
    <x v="1"/>
    <x v="1"/>
    <x v="1"/>
    <n v="530"/>
    <x v="0"/>
  </r>
  <r>
    <n v="31"/>
    <x v="1"/>
    <x v="1"/>
    <x v="1"/>
    <x v="1"/>
    <x v="3"/>
    <n v="300"/>
    <x v="1"/>
    <n v="0.86"/>
    <s v="Lee"/>
    <s v="Christina"/>
    <x v="1"/>
    <x v="1"/>
    <x v="1"/>
    <n v="300"/>
    <x v="0"/>
  </r>
  <r>
    <n v="31"/>
    <x v="1"/>
    <x v="1"/>
    <x v="1"/>
    <x v="1"/>
    <x v="1"/>
    <n v="35"/>
    <x v="1"/>
    <n v="0.66"/>
    <s v="Lee"/>
    <s v="Christina"/>
    <x v="1"/>
    <x v="1"/>
    <x v="1"/>
    <n v="35"/>
    <x v="0"/>
  </r>
  <r>
    <n v="32"/>
    <x v="2"/>
    <x v="2"/>
    <x v="2"/>
    <x v="0"/>
    <x v="4"/>
    <n v="270"/>
    <x v="1"/>
    <n v="0.67"/>
    <s v="Edwards"/>
    <s v="John"/>
    <x v="2"/>
    <x v="0"/>
    <x v="0"/>
    <n v="270"/>
    <x v="0"/>
  </r>
  <r>
    <n v="32"/>
    <x v="2"/>
    <x v="2"/>
    <x v="2"/>
    <x v="0"/>
    <x v="5"/>
    <n v="920"/>
    <x v="1"/>
    <n v="1"/>
    <s v="Edwards"/>
    <s v="John"/>
    <x v="2"/>
    <x v="0"/>
    <x v="0"/>
    <n v="920"/>
    <x v="0"/>
  </r>
  <r>
    <n v="33"/>
    <x v="3"/>
    <x v="3"/>
    <x v="3"/>
    <x v="2"/>
    <x v="6"/>
    <n v="276"/>
    <x v="1"/>
    <n v="1"/>
    <s v="Andersen"/>
    <s v="Elizabeth"/>
    <x v="3"/>
    <x v="2"/>
    <x v="2"/>
    <n v="276"/>
    <x v="0"/>
  </r>
  <r>
    <n v="34"/>
    <x v="4"/>
    <x v="0"/>
    <x v="1"/>
    <x v="2"/>
    <x v="6"/>
    <n v="184"/>
    <x v="0"/>
    <n v="0.74"/>
    <s v="Lee"/>
    <s v="Christina"/>
    <x v="1"/>
    <x v="1"/>
    <x v="1"/>
    <n v="184"/>
    <x v="0"/>
  </r>
  <r>
    <n v="35"/>
    <x v="5"/>
    <x v="1"/>
    <x v="4"/>
    <x v="3"/>
    <x v="7"/>
    <n v="127.5"/>
    <x v="0"/>
    <n v="0.65"/>
    <s v="Lee"/>
    <s v="Soo Jung"/>
    <x v="4"/>
    <x v="3"/>
    <x v="3"/>
    <n v="127.5"/>
    <x v="0"/>
  </r>
  <r>
    <n v="36"/>
    <x v="6"/>
    <x v="2"/>
    <x v="5"/>
    <x v="4"/>
    <x v="8"/>
    <n v="1930"/>
    <x v="2"/>
    <n v="0.8"/>
    <s v="Axen"/>
    <s v="Thomas"/>
    <x v="5"/>
    <x v="4"/>
    <x v="4"/>
    <n v="1930"/>
    <x v="0"/>
  </r>
  <r>
    <n v="37"/>
    <x v="7"/>
    <x v="4"/>
    <x v="6"/>
    <x v="5"/>
    <x v="9"/>
    <n v="680"/>
    <x v="1"/>
    <n v="0.63"/>
    <s v="Pérez-Olaeta"/>
    <s v="Francisco"/>
    <x v="6"/>
    <x v="5"/>
    <x v="5"/>
    <n v="680"/>
    <x v="0"/>
  </r>
  <r>
    <n v="38"/>
    <x v="8"/>
    <x v="0"/>
    <x v="7"/>
    <x v="0"/>
    <x v="5"/>
    <n v="13800"/>
    <x v="0"/>
    <n v="0.69"/>
    <s v="Raghav"/>
    <s v="Amritansh"/>
    <x v="7"/>
    <x v="6"/>
    <x v="6"/>
    <n v="13800"/>
    <x v="0"/>
  </r>
  <r>
    <n v="39"/>
    <x v="9"/>
    <x v="1"/>
    <x v="3"/>
    <x v="3"/>
    <x v="7"/>
    <n v="1275"/>
    <x v="0"/>
    <n v="0.76"/>
    <s v="Andersen"/>
    <s v="Elizabeth"/>
    <x v="3"/>
    <x v="2"/>
    <x v="2"/>
    <n v="1275"/>
    <x v="0"/>
  </r>
  <r>
    <n v="42"/>
    <x v="10"/>
    <x v="5"/>
    <x v="8"/>
    <x v="2"/>
    <x v="6"/>
    <n v="92"/>
    <x v="3"/>
    <n v="0.66"/>
    <s v="Wacker"/>
    <s v="Roland"/>
    <x v="8"/>
    <x v="7"/>
    <x v="7"/>
    <n v="92"/>
    <x v="0"/>
  </r>
  <r>
    <n v="40"/>
    <x v="10"/>
    <x v="2"/>
    <x v="8"/>
    <x v="0"/>
    <x v="10"/>
    <n v="598"/>
    <x v="1"/>
    <n v="0.92"/>
    <s v="Wacker"/>
    <s v="Roland"/>
    <x v="8"/>
    <x v="7"/>
    <x v="7"/>
    <n v="598"/>
    <x v="0"/>
  </r>
  <r>
    <n v="42"/>
    <x v="10"/>
    <x v="5"/>
    <x v="8"/>
    <x v="6"/>
    <x v="11"/>
    <n v="220"/>
    <x v="3"/>
    <n v="0.73"/>
    <s v="Wacker"/>
    <s v="Roland"/>
    <x v="8"/>
    <x v="7"/>
    <x v="7"/>
    <n v="220"/>
    <x v="0"/>
  </r>
  <r>
    <n v="42"/>
    <x v="10"/>
    <x v="5"/>
    <x v="8"/>
    <x v="7"/>
    <x v="12"/>
    <n v="250"/>
    <x v="3"/>
    <n v="0.96"/>
    <s v="Wacker"/>
    <s v="Roland"/>
    <x v="8"/>
    <x v="7"/>
    <x v="7"/>
    <n v="250"/>
    <x v="0"/>
  </r>
  <r>
    <n v="56"/>
    <x v="11"/>
    <x v="6"/>
    <x v="6"/>
    <x v="3"/>
    <x v="7"/>
    <n v="127.5"/>
    <x v="0"/>
    <n v="0.82"/>
    <s v="Pérez-Olaeta"/>
    <s v="Francisco"/>
    <x v="6"/>
    <x v="5"/>
    <x v="5"/>
    <n v="127.5"/>
    <x v="1"/>
  </r>
  <r>
    <n v="55"/>
    <x v="12"/>
    <x v="5"/>
    <x v="4"/>
    <x v="0"/>
    <x v="0"/>
    <n v="1218"/>
    <x v="0"/>
    <n v="0.67"/>
    <s v="Lee"/>
    <s v="Soo Jung"/>
    <x v="4"/>
    <x v="3"/>
    <x v="3"/>
    <n v="1218"/>
    <x v="1"/>
  </r>
  <r>
    <n v="48"/>
    <x v="12"/>
    <x v="2"/>
    <x v="3"/>
    <x v="2"/>
    <x v="6"/>
    <n v="230"/>
    <x v="0"/>
    <n v="0.88"/>
    <s v="Andersen"/>
    <s v="Elizabeth"/>
    <x v="3"/>
    <x v="2"/>
    <x v="2"/>
    <n v="230"/>
    <x v="1"/>
  </r>
  <r>
    <n v="48"/>
    <x v="12"/>
    <x v="2"/>
    <x v="3"/>
    <x v="5"/>
    <x v="9"/>
    <n v="1000"/>
    <x v="0"/>
    <n v="0.64"/>
    <s v="Andersen"/>
    <s v="Elizabeth"/>
    <x v="3"/>
    <x v="2"/>
    <x v="2"/>
    <n v="1000"/>
    <x v="1"/>
  </r>
  <r>
    <n v="46"/>
    <x v="12"/>
    <x v="7"/>
    <x v="9"/>
    <x v="8"/>
    <x v="13"/>
    <n v="1740"/>
    <x v="0"/>
    <n v="0.92"/>
    <s v="Mortensen"/>
    <s v="Sven"/>
    <x v="9"/>
    <x v="8"/>
    <x v="8"/>
    <n v="1740"/>
    <x v="1"/>
  </r>
  <r>
    <n v="46"/>
    <x v="12"/>
    <x v="7"/>
    <x v="9"/>
    <x v="9"/>
    <x v="14"/>
    <n v="1950"/>
    <x v="0"/>
    <n v="0.64"/>
    <s v="Mortensen"/>
    <s v="Sven"/>
    <x v="9"/>
    <x v="8"/>
    <x v="8"/>
    <n v="1950"/>
    <x v="1"/>
  </r>
  <r>
    <n v="50"/>
    <x v="12"/>
    <x v="0"/>
    <x v="10"/>
    <x v="2"/>
    <x v="15"/>
    <n v="200"/>
    <x v="2"/>
    <n v="0.8"/>
    <s v="Rodman"/>
    <s v="John"/>
    <x v="10"/>
    <x v="7"/>
    <x v="7"/>
    <n v="200"/>
    <x v="1"/>
  </r>
  <r>
    <n v="51"/>
    <x v="12"/>
    <x v="0"/>
    <x v="11"/>
    <x v="10"/>
    <x v="16"/>
    <n v="552"/>
    <x v="1"/>
    <n v="1"/>
    <s v="Liu"/>
    <s v="Run"/>
    <x v="11"/>
    <x v="9"/>
    <x v="9"/>
    <n v="552"/>
    <x v="1"/>
  </r>
  <r>
    <n v="51"/>
    <x v="12"/>
    <x v="0"/>
    <x v="11"/>
    <x v="11"/>
    <x v="17"/>
    <n v="533.75"/>
    <x v="1"/>
    <n v="0.95"/>
    <s v="Liu"/>
    <s v="Run"/>
    <x v="11"/>
    <x v="9"/>
    <x v="9"/>
    <n v="533.75"/>
    <x v="1"/>
  </r>
  <r>
    <n v="51"/>
    <x v="12"/>
    <x v="0"/>
    <x v="11"/>
    <x v="4"/>
    <x v="8"/>
    <n v="289.5"/>
    <x v="1"/>
    <n v="0.66"/>
    <s v="Liu"/>
    <s v="Run"/>
    <x v="11"/>
    <x v="9"/>
    <x v="9"/>
    <n v="289.5"/>
    <x v="1"/>
  </r>
  <r>
    <n v="45"/>
    <x v="13"/>
    <x v="5"/>
    <x v="7"/>
    <x v="10"/>
    <x v="16"/>
    <n v="920"/>
    <x v="1"/>
    <n v="0.97"/>
    <s v="Raghav"/>
    <s v="Amritansh"/>
    <x v="7"/>
    <x v="6"/>
    <x v="6"/>
    <n v="920"/>
    <x v="1"/>
  </r>
  <r>
    <n v="45"/>
    <x v="13"/>
    <x v="5"/>
    <x v="7"/>
    <x v="4"/>
    <x v="8"/>
    <n v="482.5"/>
    <x v="1"/>
    <n v="0.97"/>
    <s v="Raghav"/>
    <s v="Amritansh"/>
    <x v="7"/>
    <x v="6"/>
    <x v="6"/>
    <n v="482.5"/>
    <x v="1"/>
  </r>
  <r>
    <n v="47"/>
    <x v="14"/>
    <x v="3"/>
    <x v="6"/>
    <x v="0"/>
    <x v="0"/>
    <n v="4200"/>
    <x v="1"/>
    <n v="0.81"/>
    <s v="Pérez-Olaeta"/>
    <s v="Francisco"/>
    <x v="6"/>
    <x v="5"/>
    <x v="5"/>
    <n v="4200"/>
    <x v="1"/>
  </r>
  <r>
    <n v="58"/>
    <x v="15"/>
    <x v="1"/>
    <x v="1"/>
    <x v="12"/>
    <x v="18"/>
    <n v="280"/>
    <x v="1"/>
    <n v="0.66"/>
    <s v="Lee"/>
    <s v="Christina"/>
    <x v="1"/>
    <x v="1"/>
    <x v="1"/>
    <n v="280"/>
    <x v="1"/>
  </r>
  <r>
    <n v="58"/>
    <x v="15"/>
    <x v="1"/>
    <x v="1"/>
    <x v="7"/>
    <x v="19"/>
    <n v="3240"/>
    <x v="1"/>
    <n v="0.72"/>
    <s v="Lee"/>
    <s v="Christina"/>
    <x v="1"/>
    <x v="1"/>
    <x v="1"/>
    <n v="3240"/>
    <x v="1"/>
  </r>
  <r>
    <n v="63"/>
    <x v="16"/>
    <x v="2"/>
    <x v="5"/>
    <x v="6"/>
    <x v="20"/>
    <n v="500"/>
    <x v="2"/>
    <n v="0.64"/>
    <s v="Axen"/>
    <s v="Thomas"/>
    <x v="5"/>
    <x v="4"/>
    <x v="4"/>
    <n v="500"/>
    <x v="1"/>
  </r>
  <r>
    <n v="63"/>
    <x v="16"/>
    <x v="2"/>
    <x v="5"/>
    <x v="5"/>
    <x v="9"/>
    <n v="120"/>
    <x v="2"/>
    <n v="0.66"/>
    <s v="Axen"/>
    <s v="Thomas"/>
    <x v="5"/>
    <x v="4"/>
    <x v="4"/>
    <n v="120"/>
    <x v="1"/>
  </r>
  <r>
    <n v="60"/>
    <x v="17"/>
    <x v="3"/>
    <x v="3"/>
    <x v="8"/>
    <x v="13"/>
    <n v="1392"/>
    <x v="1"/>
    <n v="0.8"/>
    <s v="Andersen"/>
    <s v="Elizabeth"/>
    <x v="3"/>
    <x v="2"/>
    <x v="2"/>
    <n v="1392"/>
    <x v="1"/>
  </r>
  <r>
    <n v="71"/>
    <x v="18"/>
    <x v="5"/>
    <x v="12"/>
    <x v="10"/>
    <x v="16"/>
    <n v="736"/>
    <x v="3"/>
    <n v="0.92"/>
    <s v="Bedecs"/>
    <s v="Anna"/>
    <x v="12"/>
    <x v="10"/>
    <x v="10"/>
    <n v="736"/>
    <x v="1"/>
  </r>
  <r>
    <n v="67"/>
    <x v="18"/>
    <x v="2"/>
    <x v="8"/>
    <x v="1"/>
    <x v="21"/>
    <n v="200"/>
    <x v="1"/>
    <n v="0.63"/>
    <s v="Wacker"/>
    <s v="Roland"/>
    <x v="8"/>
    <x v="7"/>
    <x v="7"/>
    <n v="200"/>
    <x v="1"/>
  </r>
  <r>
    <n v="69"/>
    <x v="18"/>
    <x v="5"/>
    <x v="8"/>
    <x v="1"/>
    <x v="1"/>
    <n v="52.5"/>
    <x v="3"/>
    <n v="0.86"/>
    <s v="Wacker"/>
    <s v="Roland"/>
    <x v="8"/>
    <x v="7"/>
    <x v="7"/>
    <n v="52.5"/>
    <x v="1"/>
  </r>
  <r>
    <n v="70"/>
    <x v="18"/>
    <x v="5"/>
    <x v="13"/>
    <x v="5"/>
    <x v="9"/>
    <n v="800"/>
    <x v="3"/>
    <n v="0.8"/>
    <s v="Krschne"/>
    <s v="Peter"/>
    <x v="13"/>
    <x v="9"/>
    <x v="9"/>
    <n v="800"/>
    <x v="1"/>
  </r>
  <r>
    <n v="78"/>
    <x v="19"/>
    <x v="5"/>
    <x v="4"/>
    <x v="13"/>
    <x v="22"/>
    <n v="1560"/>
    <x v="0"/>
    <n v="0.69"/>
    <s v="Lee"/>
    <s v="Soo Jung"/>
    <x v="4"/>
    <x v="3"/>
    <x v="3"/>
    <n v="1560"/>
    <x v="1"/>
  </r>
  <r>
    <n v="75"/>
    <x v="19"/>
    <x v="2"/>
    <x v="3"/>
    <x v="3"/>
    <x v="7"/>
    <n v="510"/>
    <x v="0"/>
    <n v="0.72"/>
    <s v="Andersen"/>
    <s v="Elizabeth"/>
    <x v="3"/>
    <x v="2"/>
    <x v="2"/>
    <n v="510"/>
    <x v="1"/>
  </r>
  <r>
    <n v="73"/>
    <x v="19"/>
    <x v="7"/>
    <x v="9"/>
    <x v="4"/>
    <x v="8"/>
    <n v="96.5"/>
    <x v="0"/>
    <n v="0.65"/>
    <s v="Mortensen"/>
    <s v="Sven"/>
    <x v="9"/>
    <x v="8"/>
    <x v="8"/>
    <n v="96.5"/>
    <x v="1"/>
  </r>
  <r>
    <n v="76"/>
    <x v="19"/>
    <x v="0"/>
    <x v="10"/>
    <x v="6"/>
    <x v="11"/>
    <n v="660"/>
    <x v="2"/>
    <n v="0.95"/>
    <s v="Rodman"/>
    <s v="John"/>
    <x v="10"/>
    <x v="7"/>
    <x v="7"/>
    <n v="660"/>
    <x v="1"/>
  </r>
  <r>
    <n v="77"/>
    <x v="19"/>
    <x v="0"/>
    <x v="11"/>
    <x v="7"/>
    <x v="12"/>
    <n v="2250"/>
    <x v="1"/>
    <n v="0.85"/>
    <s v="Liu"/>
    <s v="Run"/>
    <x v="11"/>
    <x v="9"/>
    <x v="9"/>
    <n v="2250"/>
    <x v="1"/>
  </r>
  <r>
    <n v="72"/>
    <x v="20"/>
    <x v="5"/>
    <x v="7"/>
    <x v="0"/>
    <x v="5"/>
    <n v="230"/>
    <x v="1"/>
    <n v="0.96"/>
    <s v="Raghav"/>
    <s v="Amritansh"/>
    <x v="7"/>
    <x v="6"/>
    <x v="6"/>
    <n v="230"/>
    <x v="1"/>
  </r>
  <r>
    <n v="74"/>
    <x v="21"/>
    <x v="3"/>
    <x v="6"/>
    <x v="3"/>
    <x v="7"/>
    <n v="510"/>
    <x v="1"/>
    <n v="0.92"/>
    <s v="Pérez-Olaeta"/>
    <s v="Francisco"/>
    <x v="6"/>
    <x v="5"/>
    <x v="5"/>
    <n v="510"/>
    <x v="1"/>
  </r>
  <r>
    <n v="79"/>
    <x v="22"/>
    <x v="6"/>
    <x v="6"/>
    <x v="1"/>
    <x v="2"/>
    <n v="1590"/>
    <x v="0"/>
    <n v="0.64"/>
    <s v="Pérez-Olaeta"/>
    <s v="Francisco"/>
    <x v="6"/>
    <x v="5"/>
    <x v="5"/>
    <n v="1590"/>
    <x v="1"/>
  </r>
  <r>
    <n v="79"/>
    <x v="22"/>
    <x v="6"/>
    <x v="6"/>
    <x v="1"/>
    <x v="3"/>
    <n v="900"/>
    <x v="0"/>
    <n v="0.68"/>
    <s v="Pérez-Olaeta"/>
    <s v="Francisco"/>
    <x v="6"/>
    <x v="5"/>
    <x v="5"/>
    <n v="9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AB3A90-12F0-D049-9652-4B6C6CAEB31B}" name="PivotTable8" cacheId="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O5:P17" firstHeaderRow="1" firstDataRow="1" firstDataCol="1"/>
  <pivotFields count="16">
    <pivotField showAll="0"/>
    <pivotField numFmtId="167" showAll="0"/>
    <pivotField showAll="0">
      <items count="9">
        <item x="6"/>
        <item x="0"/>
        <item x="1"/>
        <item x="4"/>
        <item x="2"/>
        <item x="3"/>
        <item x="5"/>
        <item x="7"/>
        <item t="default"/>
      </items>
    </pivotField>
    <pivotField showAll="0"/>
    <pivotField showAll="0">
      <items count="15">
        <item x="2"/>
        <item x="0"/>
        <item x="3"/>
        <item x="13"/>
        <item x="10"/>
        <item x="6"/>
        <item x="8"/>
        <item x="1"/>
        <item x="12"/>
        <item x="7"/>
        <item x="11"/>
        <item x="9"/>
        <item x="5"/>
        <item x="4"/>
        <item t="default"/>
      </items>
    </pivotField>
    <pivotField showAll="0">
      <items count="24">
        <item x="21"/>
        <item x="0"/>
        <item x="12"/>
        <item x="11"/>
        <item x="4"/>
        <item x="7"/>
        <item x="6"/>
        <item x="8"/>
        <item x="5"/>
        <item x="16"/>
        <item x="9"/>
        <item x="2"/>
        <item x="3"/>
        <item x="1"/>
        <item x="22"/>
        <item x="10"/>
        <item x="18"/>
        <item x="19"/>
        <item x="13"/>
        <item x="17"/>
        <item x="14"/>
        <item x="15"/>
        <item x="20"/>
        <item t="default"/>
      </items>
    </pivotField>
    <pivotField dataField="1" numFmtId="165" showAll="0"/>
    <pivotField showAll="0">
      <items count="5">
        <item x="2"/>
        <item x="0"/>
        <item x="1"/>
        <item x="3"/>
        <item t="default"/>
      </items>
    </pivotField>
    <pivotField numFmtId="9" showAll="0"/>
    <pivotField showAll="0"/>
    <pivotField showAll="0"/>
    <pivotField showAll="0">
      <items count="15">
        <item x="8"/>
        <item x="13"/>
        <item x="2"/>
        <item x="12"/>
        <item x="5"/>
        <item x="1"/>
        <item x="6"/>
        <item x="3"/>
        <item x="9"/>
        <item x="10"/>
        <item x="11"/>
        <item x="0"/>
        <item x="7"/>
        <item x="4"/>
        <item t="default"/>
      </items>
    </pivotField>
    <pivotField axis="axisRow" showAll="0">
      <items count="12">
        <item x="7"/>
        <item x="3"/>
        <item x="0"/>
        <item x="4"/>
        <item x="6"/>
        <item x="9"/>
        <item x="5"/>
        <item x="1"/>
        <item x="2"/>
        <item x="8"/>
        <item x="10"/>
        <item t="default"/>
      </items>
    </pivotField>
    <pivotField showAll="0">
      <items count="12">
        <item x="4"/>
        <item x="3"/>
        <item x="9"/>
        <item x="7"/>
        <item x="0"/>
        <item x="1"/>
        <item x="2"/>
        <item x="6"/>
        <item x="8"/>
        <item x="10"/>
        <item x="5"/>
        <item t="default"/>
      </items>
    </pivotField>
    <pivotField numFmtId="165" showAll="0"/>
    <pivotField showAll="0"/>
  </pivotFields>
  <rowFields count="1">
    <field x="12"/>
  </rowFields>
  <rowItems count="12">
    <i>
      <x/>
    </i>
    <i>
      <x v="1"/>
    </i>
    <i>
      <x v="2"/>
    </i>
    <i>
      <x v="3"/>
    </i>
    <i>
      <x v="4"/>
    </i>
    <i>
      <x v="5"/>
    </i>
    <i>
      <x v="6"/>
    </i>
    <i>
      <x v="7"/>
    </i>
    <i>
      <x v="8"/>
    </i>
    <i>
      <x v="9"/>
    </i>
    <i>
      <x v="10"/>
    </i>
    <i t="grand">
      <x/>
    </i>
  </rowItems>
  <colItems count="1">
    <i/>
  </colItems>
  <dataFields count="1">
    <dataField name="Sum of Sales" fld="6"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3c" cacheId="6" applyNumberFormats="0" applyBorderFormats="0" applyFontFormats="0" applyPatternFormats="0" applyAlignmentFormats="0" applyWidthHeightFormats="1" dataCaption="Values" updatedVersion="6" minRefreshableVersion="3" showDrill="0" itemPrintTitles="1" createdVersion="6" indent="0" multipleFieldFilters="0" chartFormat="2" rowHeaderCaption=" Company" fieldListSortAscending="1">
  <location ref="I3:K18" firstHeaderRow="0" firstDataRow="1" firstDataCol="1"/>
  <pivotFields count="16">
    <pivotField outline="0" showAll="0"/>
    <pivotField numFmtId="167" outline="0" showAll="0"/>
    <pivotField outline="0" showAll="0"/>
    <pivotField axis="axisRow"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outline="0" showAll="0"/>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3"/>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14">
    <format dxfId="372">
      <pivotArea field="4" grandRow="1" outline="0" collapsedLevelsAreSubtotals="1">
        <references count="1">
          <reference field="4294967294" count="1" selected="0">
            <x v="0"/>
          </reference>
        </references>
      </pivotArea>
    </format>
    <format dxfId="371">
      <pivotArea field="4" grandRow="1" outline="0" collapsedLevelsAreSubtotals="1">
        <references count="1">
          <reference field="4294967294" count="1" selected="0">
            <x v="0"/>
          </reference>
        </references>
      </pivotArea>
    </format>
    <format dxfId="370">
      <pivotArea field="4" grandRow="1" outline="0" collapsedLevelsAreSubtotals="1">
        <references count="1">
          <reference field="4294967294" count="1" selected="0">
            <x v="0"/>
          </reference>
        </references>
      </pivotArea>
    </format>
    <format dxfId="369">
      <pivotArea field="4" grandRow="1" outline="0" collapsedLevelsAreSubtotals="1">
        <references count="1">
          <reference field="4294967294" count="1" selected="0">
            <x v="0"/>
          </reference>
        </references>
      </pivotArea>
    </format>
    <format dxfId="368">
      <pivotArea dataOnly="0" labelOnly="1" outline="0" fieldPosition="0">
        <references count="1">
          <reference field="4294967294" count="2">
            <x v="0"/>
            <x v="1"/>
          </reference>
        </references>
      </pivotArea>
    </format>
    <format dxfId="367">
      <pivotArea dataOnly="0" outline="0" fieldPosition="0">
        <references count="1">
          <reference field="4294967294" count="1">
            <x v="0"/>
          </reference>
        </references>
      </pivotArea>
    </format>
    <format dxfId="366">
      <pivotArea type="all" dataOnly="0" outline="0" fieldPosition="0"/>
    </format>
    <format dxfId="365">
      <pivotArea outline="0" collapsedLevelsAreSubtotals="1" fieldPosition="0"/>
    </format>
    <format dxfId="364">
      <pivotArea field="3" type="button" dataOnly="0" labelOnly="1" outline="0" axis="axisRow" fieldPosition="0"/>
    </format>
    <format dxfId="363">
      <pivotArea dataOnly="0" labelOnly="1" fieldPosition="0">
        <references count="1">
          <reference field="3" count="0"/>
        </references>
      </pivotArea>
    </format>
    <format dxfId="362">
      <pivotArea dataOnly="0" labelOnly="1" grandRow="1" outline="0" fieldPosition="0"/>
    </format>
    <format dxfId="361">
      <pivotArea dataOnly="0" labelOnly="1" outline="0" fieldPosition="0">
        <references count="1">
          <reference field="4294967294" count="2">
            <x v="0"/>
            <x v="1"/>
          </reference>
        </references>
      </pivotArea>
    </format>
    <format dxfId="360">
      <pivotArea dataOnly="0" labelOnly="1" outline="0" fieldPosition="0">
        <references count="1">
          <reference field="4294967294" count="1">
            <x v="0"/>
          </reference>
        </references>
      </pivotArea>
    </format>
    <format dxfId="359">
      <pivotArea field="3" grandRow="1" outline="0" collapsedLevelsAreSubtotals="1" axis="axisRow"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3d" cacheId="6" applyNumberFormats="0" applyBorderFormats="0" applyFontFormats="0" applyPatternFormats="0" applyAlignmentFormats="0" applyWidthHeightFormats="1" dataCaption="Values" updatedVersion="6" minRefreshableVersion="3" showDrill="0" itemPrintTitles="1" createdVersion="6" indent="0" multipleFieldFilters="0" chartFormat="2" rowHeaderCaption="Sales Rep" fieldListSortAscending="1">
  <location ref="M3:O12" firstHeaderRow="0" firstDataRow="1" firstDataCol="1"/>
  <pivotFields count="16">
    <pivotField outline="0" showAll="0"/>
    <pivotField numFmtId="167" outline="0" showAll="0"/>
    <pivotField axis="axisRow" outline="0" showAll="0">
      <items count="9">
        <item x="6"/>
        <item x="0"/>
        <item x="1"/>
        <item x="4"/>
        <item x="2"/>
        <item x="3"/>
        <item x="5"/>
        <item x="7"/>
        <item t="default"/>
      </items>
    </pivotField>
    <pivotField outline="0" showAll="0"/>
    <pivotField outline="0" showAll="0">
      <items count="15">
        <item x="2"/>
        <item x="0"/>
        <item x="3"/>
        <item x="13"/>
        <item x="10"/>
        <item x="6"/>
        <item x="8"/>
        <item x="1"/>
        <item x="12"/>
        <item x="7"/>
        <item x="11"/>
        <item x="9"/>
        <item x="5"/>
        <item x="4"/>
        <item t="default"/>
      </items>
    </pivotField>
    <pivotField outline="0" showAll="0"/>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2"/>
  </rowFields>
  <rowItems count="9">
    <i>
      <x/>
    </i>
    <i>
      <x v="1"/>
    </i>
    <i>
      <x v="2"/>
    </i>
    <i>
      <x v="3"/>
    </i>
    <i>
      <x v="4"/>
    </i>
    <i>
      <x v="5"/>
    </i>
    <i>
      <x v="6"/>
    </i>
    <i>
      <x v="7"/>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14">
    <format dxfId="386">
      <pivotArea field="4" grandRow="1" outline="0" collapsedLevelsAreSubtotals="1">
        <references count="1">
          <reference field="4294967294" count="1" selected="0">
            <x v="0"/>
          </reference>
        </references>
      </pivotArea>
    </format>
    <format dxfId="385">
      <pivotArea field="4" grandRow="1" outline="0" collapsedLevelsAreSubtotals="1">
        <references count="1">
          <reference field="4294967294" count="1" selected="0">
            <x v="0"/>
          </reference>
        </references>
      </pivotArea>
    </format>
    <format dxfId="384">
      <pivotArea field="4" grandRow="1" outline="0" collapsedLevelsAreSubtotals="1">
        <references count="1">
          <reference field="4294967294" count="1" selected="0">
            <x v="0"/>
          </reference>
        </references>
      </pivotArea>
    </format>
    <format dxfId="383">
      <pivotArea field="4" grandRow="1" outline="0" collapsedLevelsAreSubtotals="1">
        <references count="1">
          <reference field="4294967294" count="1" selected="0">
            <x v="0"/>
          </reference>
        </references>
      </pivotArea>
    </format>
    <format dxfId="382">
      <pivotArea dataOnly="0" labelOnly="1" outline="0" fieldPosition="0">
        <references count="1">
          <reference field="4294967294" count="2">
            <x v="0"/>
            <x v="1"/>
          </reference>
        </references>
      </pivotArea>
    </format>
    <format dxfId="381">
      <pivotArea dataOnly="0" outline="0" fieldPosition="0">
        <references count="1">
          <reference field="4294967294" count="1">
            <x v="0"/>
          </reference>
        </references>
      </pivotArea>
    </format>
    <format dxfId="380">
      <pivotArea type="all" dataOnly="0" outline="0" fieldPosition="0"/>
    </format>
    <format dxfId="379">
      <pivotArea outline="0" collapsedLevelsAreSubtotals="1" fieldPosition="0"/>
    </format>
    <format dxfId="378">
      <pivotArea field="2" type="button" dataOnly="0" labelOnly="1" outline="0" axis="axisRow" fieldPosition="0"/>
    </format>
    <format dxfId="377">
      <pivotArea dataOnly="0" labelOnly="1" fieldPosition="0">
        <references count="1">
          <reference field="2" count="0"/>
        </references>
      </pivotArea>
    </format>
    <format dxfId="376">
      <pivotArea dataOnly="0" labelOnly="1" grandRow="1" outline="0" fieldPosition="0"/>
    </format>
    <format dxfId="375">
      <pivotArea dataOnly="0" labelOnly="1" outline="0" fieldPosition="0">
        <references count="1">
          <reference field="4294967294" count="2">
            <x v="0"/>
            <x v="1"/>
          </reference>
        </references>
      </pivotArea>
    </format>
    <format dxfId="374">
      <pivotArea dataOnly="0" labelOnly="1" outline="0" fieldPosition="0">
        <references count="1">
          <reference field="4294967294" count="1">
            <x v="0"/>
          </reference>
        </references>
      </pivotArea>
    </format>
    <format dxfId="373">
      <pivotArea field="2" grandRow="1" outline="0" collapsedLevelsAreSubtotals="1" axis="axisRow"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4d" cacheId="6" applyNumberFormats="0" applyBorderFormats="0" applyFontFormats="0" applyPatternFormats="0" applyAlignmentFormats="0" applyWidthHeightFormats="1" dataCaption="Values" updatedVersion="8" minRefreshableVersion="5" showDrill="0" itemPrintTitles="1" createdVersion="6" indent="0" multipleFieldFilters="0" chartFormat="3" rowHeaderCaption="Sales Rep" fieldListSortAscending="1">
  <location ref="N3:P12" firstHeaderRow="0" firstDataRow="1" firstDataCol="1"/>
  <pivotFields count="16">
    <pivotField outline="0" showAll="0"/>
    <pivotField numFmtId="167" outline="0" showAll="0">
      <items count="15">
        <item x="0"/>
        <item x="1"/>
        <item x="2"/>
        <item x="3"/>
        <item x="4"/>
        <item x="5"/>
        <item x="6"/>
        <item x="7"/>
        <item x="8"/>
        <item x="9"/>
        <item x="10"/>
        <item x="11"/>
        <item x="12"/>
        <item x="13"/>
        <item t="default"/>
      </items>
    </pivotField>
    <pivotField axis="axisRow" outline="0" showAll="0">
      <items count="9">
        <item x="6"/>
        <item x="0"/>
        <item x="1"/>
        <item x="4"/>
        <item x="2"/>
        <item x="3"/>
        <item x="5"/>
        <item x="7"/>
        <item t="default"/>
      </items>
    </pivotField>
    <pivotField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outline="0" showAll="0">
      <items count="24">
        <item x="21"/>
        <item x="0"/>
        <item x="12"/>
        <item x="11"/>
        <item x="4"/>
        <item x="7"/>
        <item x="6"/>
        <item x="8"/>
        <item x="5"/>
        <item x="16"/>
        <item x="9"/>
        <item x="2"/>
        <item x="3"/>
        <item x="1"/>
        <item x="22"/>
        <item x="10"/>
        <item x="18"/>
        <item x="19"/>
        <item x="13"/>
        <item x="17"/>
        <item x="14"/>
        <item x="15"/>
        <item x="20"/>
        <item t="default"/>
      </items>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2"/>
  </rowFields>
  <rowItems count="9">
    <i>
      <x/>
    </i>
    <i>
      <x v="1"/>
    </i>
    <i>
      <x v="2"/>
    </i>
    <i>
      <x v="3"/>
    </i>
    <i>
      <x v="4"/>
    </i>
    <i>
      <x v="5"/>
    </i>
    <i>
      <x v="6"/>
    </i>
    <i>
      <x v="7"/>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20">
    <format dxfId="293">
      <pivotArea field="4" grandRow="1" outline="0" collapsedLevelsAreSubtotals="1">
        <references count="1">
          <reference field="4294967294" count="1" selected="0">
            <x v="0"/>
          </reference>
        </references>
      </pivotArea>
    </format>
    <format dxfId="292">
      <pivotArea field="4" grandRow="1" outline="0" collapsedLevelsAreSubtotals="1">
        <references count="1">
          <reference field="4294967294" count="1" selected="0">
            <x v="0"/>
          </reference>
        </references>
      </pivotArea>
    </format>
    <format dxfId="291">
      <pivotArea field="4" grandRow="1" outline="0" collapsedLevelsAreSubtotals="1">
        <references count="1">
          <reference field="4294967294" count="1" selected="0">
            <x v="0"/>
          </reference>
        </references>
      </pivotArea>
    </format>
    <format dxfId="290">
      <pivotArea field="4" grandRow="1" outline="0" collapsedLevelsAreSubtotals="1">
        <references count="1">
          <reference field="4294967294" count="1" selected="0">
            <x v="0"/>
          </reference>
        </references>
      </pivotArea>
    </format>
    <format dxfId="289">
      <pivotArea dataOnly="0" labelOnly="1" outline="0" fieldPosition="0">
        <references count="1">
          <reference field="4294967294" count="2">
            <x v="0"/>
            <x v="1"/>
          </reference>
        </references>
      </pivotArea>
    </format>
    <format dxfId="288">
      <pivotArea dataOnly="0" outline="0" fieldPosition="0">
        <references count="1">
          <reference field="4294967294" count="1">
            <x v="0"/>
          </reference>
        </references>
      </pivotArea>
    </format>
    <format dxfId="287">
      <pivotArea type="all" dataOnly="0" outline="0" fieldPosition="0"/>
    </format>
    <format dxfId="286">
      <pivotArea outline="0" collapsedLevelsAreSubtotals="1" fieldPosition="0"/>
    </format>
    <format dxfId="285">
      <pivotArea field="2" type="button" dataOnly="0" labelOnly="1" outline="0" axis="axisRow" fieldPosition="0"/>
    </format>
    <format dxfId="284">
      <pivotArea dataOnly="0" labelOnly="1" fieldPosition="0">
        <references count="1">
          <reference field="2" count="0"/>
        </references>
      </pivotArea>
    </format>
    <format dxfId="283">
      <pivotArea dataOnly="0" labelOnly="1" grandRow="1" outline="0" fieldPosition="0"/>
    </format>
    <format dxfId="282">
      <pivotArea dataOnly="0" labelOnly="1" outline="0" fieldPosition="0">
        <references count="1">
          <reference field="4294967294" count="2">
            <x v="0"/>
            <x v="1"/>
          </reference>
        </references>
      </pivotArea>
    </format>
    <format dxfId="281">
      <pivotArea dataOnly="0" labelOnly="1" outline="0" fieldPosition="0">
        <references count="1">
          <reference field="4294967294" count="1">
            <x v="0"/>
          </reference>
        </references>
      </pivotArea>
    </format>
    <format dxfId="280">
      <pivotArea field="2" grandRow="1" outline="0" collapsedLevelsAreSubtotals="1" axis="axisRow" fieldPosition="0">
        <references count="1">
          <reference field="4294967294" count="1" selected="0">
            <x v="0"/>
          </reference>
        </references>
      </pivotArea>
    </format>
    <format dxfId="52">
      <pivotArea type="all" dataOnly="0" outline="0" fieldPosition="0"/>
    </format>
    <format dxfId="51">
      <pivotArea outline="0" collapsedLevelsAreSubtotals="1" fieldPosition="0"/>
    </format>
    <format dxfId="50">
      <pivotArea field="2" type="button" dataOnly="0" labelOnly="1" outline="0" axis="axisRow" fieldPosition="0"/>
    </format>
    <format dxfId="49">
      <pivotArea dataOnly="0" labelOnly="1" fieldPosition="0">
        <references count="1">
          <reference field="2" count="0"/>
        </references>
      </pivotArea>
    </format>
    <format dxfId="48">
      <pivotArea dataOnly="0" labelOnly="1" grandRow="1" outline="0" fieldPosition="0"/>
    </format>
    <format dxfId="47">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4c" cacheId="6" applyNumberFormats="0" applyBorderFormats="0" applyFontFormats="0" applyPatternFormats="0" applyAlignmentFormats="0" applyWidthHeightFormats="1" dataCaption="Values" updatedVersion="8" minRefreshableVersion="5" showDrill="0" itemPrintTitles="1" createdVersion="6" indent="0" multipleFieldFilters="0" chartFormat="3" rowHeaderCaption=" Company" fieldListSortAscending="1">
  <location ref="J3:L18" firstHeaderRow="0" firstDataRow="1" firstDataCol="1"/>
  <pivotFields count="16">
    <pivotField outline="0" showAll="0"/>
    <pivotField numFmtId="167" outline="0" showAll="0">
      <items count="15">
        <item x="0"/>
        <item x="1"/>
        <item x="2"/>
        <item x="3"/>
        <item x="4"/>
        <item x="5"/>
        <item x="6"/>
        <item x="7"/>
        <item x="8"/>
        <item x="9"/>
        <item x="10"/>
        <item x="11"/>
        <item x="12"/>
        <item x="13"/>
        <item t="default"/>
      </items>
    </pivotField>
    <pivotField outline="0" showAll="0">
      <items count="9">
        <item x="6"/>
        <item x="0"/>
        <item x="1"/>
        <item x="4"/>
        <item x="2"/>
        <item x="3"/>
        <item x="5"/>
        <item x="7"/>
        <item t="default"/>
      </items>
    </pivotField>
    <pivotField axis="axisRow"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outline="0" showAll="0">
      <items count="24">
        <item x="21"/>
        <item x="0"/>
        <item x="12"/>
        <item x="11"/>
        <item x="4"/>
        <item x="7"/>
        <item x="6"/>
        <item x="8"/>
        <item x="5"/>
        <item x="16"/>
        <item x="9"/>
        <item x="2"/>
        <item x="3"/>
        <item x="1"/>
        <item x="22"/>
        <item x="10"/>
        <item x="18"/>
        <item x="19"/>
        <item x="13"/>
        <item x="17"/>
        <item x="14"/>
        <item x="15"/>
        <item x="20"/>
        <item t="default"/>
      </items>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3"/>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20">
    <format dxfId="307">
      <pivotArea field="4" grandRow="1" outline="0" collapsedLevelsAreSubtotals="1">
        <references count="1">
          <reference field="4294967294" count="1" selected="0">
            <x v="0"/>
          </reference>
        </references>
      </pivotArea>
    </format>
    <format dxfId="306">
      <pivotArea field="4" grandRow="1" outline="0" collapsedLevelsAreSubtotals="1">
        <references count="1">
          <reference field="4294967294" count="1" selected="0">
            <x v="0"/>
          </reference>
        </references>
      </pivotArea>
    </format>
    <format dxfId="305">
      <pivotArea field="4" grandRow="1" outline="0" collapsedLevelsAreSubtotals="1">
        <references count="1">
          <reference field="4294967294" count="1" selected="0">
            <x v="0"/>
          </reference>
        </references>
      </pivotArea>
    </format>
    <format dxfId="304">
      <pivotArea field="4" grandRow="1" outline="0" collapsedLevelsAreSubtotals="1">
        <references count="1">
          <reference field="4294967294" count="1" selected="0">
            <x v="0"/>
          </reference>
        </references>
      </pivotArea>
    </format>
    <format dxfId="303">
      <pivotArea dataOnly="0" labelOnly="1" outline="0" fieldPosition="0">
        <references count="1">
          <reference field="4294967294" count="2">
            <x v="0"/>
            <x v="1"/>
          </reference>
        </references>
      </pivotArea>
    </format>
    <format dxfId="302">
      <pivotArea dataOnly="0" outline="0" fieldPosition="0">
        <references count="1">
          <reference field="4294967294" count="1">
            <x v="0"/>
          </reference>
        </references>
      </pivotArea>
    </format>
    <format dxfId="301">
      <pivotArea type="all" dataOnly="0" outline="0" fieldPosition="0"/>
    </format>
    <format dxfId="300">
      <pivotArea outline="0" collapsedLevelsAreSubtotals="1" fieldPosition="0"/>
    </format>
    <format dxfId="299">
      <pivotArea field="3" type="button" dataOnly="0" labelOnly="1" outline="0" axis="axisRow" fieldPosition="0"/>
    </format>
    <format dxfId="298">
      <pivotArea dataOnly="0" labelOnly="1" fieldPosition="0">
        <references count="1">
          <reference field="3" count="0"/>
        </references>
      </pivotArea>
    </format>
    <format dxfId="297">
      <pivotArea dataOnly="0" labelOnly="1" grandRow="1" outline="0" fieldPosition="0"/>
    </format>
    <format dxfId="296">
      <pivotArea dataOnly="0" labelOnly="1" outline="0" fieldPosition="0">
        <references count="1">
          <reference field="4294967294" count="2">
            <x v="0"/>
            <x v="1"/>
          </reference>
        </references>
      </pivotArea>
    </format>
    <format dxfId="295">
      <pivotArea dataOnly="0" labelOnly="1" outline="0" fieldPosition="0">
        <references count="1">
          <reference field="4294967294" count="1">
            <x v="0"/>
          </reference>
        </references>
      </pivotArea>
    </format>
    <format dxfId="294">
      <pivotArea field="3" grandRow="1" outline="0" collapsedLevelsAreSubtotals="1" axis="axisRow" fieldPosition="0">
        <references count="1">
          <reference field="4294967294" count="1" selected="0">
            <x v="0"/>
          </reference>
        </references>
      </pivotArea>
    </format>
    <format dxfId="46">
      <pivotArea type="all" dataOnly="0" outline="0" fieldPosition="0"/>
    </format>
    <format dxfId="45">
      <pivotArea outline="0" collapsedLevelsAreSubtotals="1" fieldPosition="0"/>
    </format>
    <format dxfId="44">
      <pivotArea field="3" type="button" dataOnly="0" labelOnly="1" outline="0" axis="axisRow" fieldPosition="0"/>
    </format>
    <format dxfId="43">
      <pivotArea dataOnly="0" labelOnly="1" fieldPosition="0">
        <references count="1">
          <reference field="3" count="0"/>
        </references>
      </pivotArea>
    </format>
    <format dxfId="42">
      <pivotArea dataOnly="0" labelOnly="1" grandRow="1" outline="0" fieldPosition="0"/>
    </format>
    <format dxfId="41">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4b" cacheId="6" applyNumberFormats="0" applyBorderFormats="0" applyFontFormats="0" applyPatternFormats="0" applyAlignmentFormats="0" applyWidthHeightFormats="1" dataCaption="Values" updatedVersion="8" minRefreshableVersion="5" showDrill="0" itemPrintTitles="1" createdVersion="6" indent="0" multipleFieldFilters="0" chartFormat="3" rowHeaderCaption=" Product" fieldListSortAscending="1">
  <location ref="F3:H27" firstHeaderRow="0" firstDataRow="1" firstDataCol="1"/>
  <pivotFields count="16">
    <pivotField outline="0" showAll="0"/>
    <pivotField numFmtId="167" outline="0" showAll="0">
      <items count="15">
        <item x="0"/>
        <item x="1"/>
        <item x="2"/>
        <item x="3"/>
        <item x="4"/>
        <item x="5"/>
        <item x="6"/>
        <item x="7"/>
        <item x="8"/>
        <item x="9"/>
        <item x="10"/>
        <item x="11"/>
        <item x="12"/>
        <item x="13"/>
        <item t="default"/>
      </items>
    </pivotField>
    <pivotField outline="0" showAll="0">
      <items count="9">
        <item x="6"/>
        <item x="0"/>
        <item x="1"/>
        <item x="4"/>
        <item x="2"/>
        <item x="3"/>
        <item x="5"/>
        <item x="7"/>
        <item t="default"/>
      </items>
    </pivotField>
    <pivotField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axis="axisRow" outline="0" showAll="0" sortType="ascending">
      <items count="24">
        <item x="21"/>
        <item x="0"/>
        <item x="12"/>
        <item x="11"/>
        <item x="4"/>
        <item x="7"/>
        <item x="6"/>
        <item x="8"/>
        <item x="5"/>
        <item x="16"/>
        <item x="9"/>
        <item x="2"/>
        <item x="3"/>
        <item x="1"/>
        <item x="22"/>
        <item x="10"/>
        <item x="18"/>
        <item x="19"/>
        <item x="13"/>
        <item x="17"/>
        <item x="14"/>
        <item x="15"/>
        <item x="20"/>
        <item t="default"/>
      </items>
      <autoSortScope>
        <pivotArea dataOnly="0" outline="0" fieldPosition="0">
          <references count="1">
            <reference field="4294967294" count="1" selected="0">
              <x v="0"/>
            </reference>
          </references>
        </pivotArea>
      </autoSortScope>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5"/>
  </rowFields>
  <rowItems count="24">
    <i>
      <x v="13"/>
    </i>
    <i>
      <x/>
    </i>
    <i>
      <x v="21"/>
    </i>
    <i>
      <x v="4"/>
    </i>
    <i>
      <x v="16"/>
    </i>
    <i>
      <x v="22"/>
    </i>
    <i>
      <x v="19"/>
    </i>
    <i>
      <x v="15"/>
    </i>
    <i>
      <x v="6"/>
    </i>
    <i>
      <x v="3"/>
    </i>
    <i>
      <x v="12"/>
    </i>
    <i>
      <x v="14"/>
    </i>
    <i>
      <x v="20"/>
    </i>
    <i>
      <x v="11"/>
    </i>
    <i>
      <x v="9"/>
    </i>
    <i>
      <x v="2"/>
    </i>
    <i>
      <x v="5"/>
    </i>
    <i>
      <x v="10"/>
    </i>
    <i>
      <x v="7"/>
    </i>
    <i>
      <x v="18"/>
    </i>
    <i>
      <x v="17"/>
    </i>
    <i>
      <x v="1"/>
    </i>
    <i>
      <x v="8"/>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19">
    <format dxfId="320">
      <pivotArea field="4" grandRow="1" outline="0" collapsedLevelsAreSubtotals="1">
        <references count="1">
          <reference field="4294967294" count="1" selected="0">
            <x v="0"/>
          </reference>
        </references>
      </pivotArea>
    </format>
    <format dxfId="319">
      <pivotArea field="4" grandRow="1" outline="0" collapsedLevelsAreSubtotals="1">
        <references count="1">
          <reference field="4294967294" count="1" selected="0">
            <x v="0"/>
          </reference>
        </references>
      </pivotArea>
    </format>
    <format dxfId="318">
      <pivotArea field="4" grandRow="1" outline="0" collapsedLevelsAreSubtotals="1">
        <references count="1">
          <reference field="4294967294" count="1" selected="0">
            <x v="0"/>
          </reference>
        </references>
      </pivotArea>
    </format>
    <format dxfId="317">
      <pivotArea field="4" grandRow="1" outline="0" collapsedLevelsAreSubtotals="1">
        <references count="1">
          <reference field="4294967294" count="1" selected="0">
            <x v="0"/>
          </reference>
        </references>
      </pivotArea>
    </format>
    <format dxfId="316">
      <pivotArea dataOnly="0" labelOnly="1" outline="0" fieldPosition="0">
        <references count="1">
          <reference field="4294967294" count="2">
            <x v="0"/>
            <x v="1"/>
          </reference>
        </references>
      </pivotArea>
    </format>
    <format dxfId="315">
      <pivotArea dataOnly="0" outline="0" fieldPosition="0">
        <references count="1">
          <reference field="4294967294" count="1">
            <x v="0"/>
          </reference>
        </references>
      </pivotArea>
    </format>
    <format dxfId="314">
      <pivotArea type="all" dataOnly="0" outline="0" fieldPosition="0"/>
    </format>
    <format dxfId="313">
      <pivotArea outline="0" collapsedLevelsAreSubtotals="1" fieldPosition="0"/>
    </format>
    <format dxfId="312">
      <pivotArea field="5" type="button" dataOnly="0" labelOnly="1" outline="0" axis="axisRow" fieldPosition="0"/>
    </format>
    <format dxfId="311">
      <pivotArea dataOnly="0" labelOnly="1" fieldPosition="0">
        <references count="1">
          <reference field="5" count="10">
            <x v="1"/>
            <x v="2"/>
            <x v="5"/>
            <x v="7"/>
            <x v="8"/>
            <x v="9"/>
            <x v="10"/>
            <x v="11"/>
            <x v="17"/>
            <x v="18"/>
          </reference>
        </references>
      </pivotArea>
    </format>
    <format dxfId="310">
      <pivotArea dataOnly="0" labelOnly="1" grandRow="1" outline="0" fieldPosition="0"/>
    </format>
    <format dxfId="309">
      <pivotArea dataOnly="0" labelOnly="1" outline="0" fieldPosition="0">
        <references count="1">
          <reference field="4294967294" count="2">
            <x v="0"/>
            <x v="1"/>
          </reference>
        </references>
      </pivotArea>
    </format>
    <format dxfId="308">
      <pivotArea dataOnly="0" labelOnly="1" outline="0" fieldPosition="0">
        <references count="1">
          <reference field="4294967294" count="1">
            <x v="0"/>
          </reference>
        </references>
      </pivotArea>
    </format>
    <format dxfId="40">
      <pivotArea type="all" dataOnly="0" outline="0" fieldPosition="0"/>
    </format>
    <format dxfId="39">
      <pivotArea outline="0" collapsedLevelsAreSubtotals="1" fieldPosition="0"/>
    </format>
    <format dxfId="38">
      <pivotArea field="5" type="button" dataOnly="0" labelOnly="1" outline="0" axis="axisRow" fieldPosition="0"/>
    </format>
    <format dxfId="37">
      <pivotArea dataOnly="0" labelOnly="1" fieldPosition="0">
        <references count="1">
          <reference field="5" count="0"/>
        </references>
      </pivotArea>
    </format>
    <format dxfId="36">
      <pivotArea dataOnly="0" labelOnly="1" grandRow="1" outline="0" fieldPosition="0"/>
    </format>
    <format dxfId="35">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4a" cacheId="6" applyNumberFormats="0" applyBorderFormats="0" applyFontFormats="0" applyPatternFormats="0" applyAlignmentFormats="0" applyWidthHeightFormats="1" dataCaption="Values" updatedVersion="8" minRefreshableVersion="5" showDrill="0" itemPrintTitles="1" createdVersion="6" indent="0" multipleFieldFilters="0" chartFormat="6" rowHeaderCaption=" Category" fieldListSortAscending="1">
  <location ref="B3:D18" firstHeaderRow="0" firstDataRow="1" firstDataCol="1"/>
  <pivotFields count="16">
    <pivotField outline="0" showAll="0"/>
    <pivotField numFmtId="167" outline="0" showAll="0">
      <items count="15">
        <item x="0"/>
        <item x="1"/>
        <item x="2"/>
        <item x="3"/>
        <item x="4"/>
        <item x="5"/>
        <item x="6"/>
        <item x="7"/>
        <item x="8"/>
        <item x="9"/>
        <item x="10"/>
        <item x="11"/>
        <item x="12"/>
        <item x="13"/>
        <item t="default"/>
      </items>
    </pivotField>
    <pivotField outline="0" showAll="0">
      <items count="9">
        <item x="6"/>
        <item x="0"/>
        <item x="1"/>
        <item x="4"/>
        <item x="2"/>
        <item x="3"/>
        <item x="5"/>
        <item x="7"/>
        <item t="default"/>
      </items>
    </pivotField>
    <pivotField outline="0" showAll="0">
      <items count="15">
        <item x="12"/>
        <item x="0"/>
        <item x="7"/>
        <item x="5"/>
        <item x="4"/>
        <item x="1"/>
        <item x="6"/>
        <item x="3"/>
        <item x="9"/>
        <item x="8"/>
        <item x="13"/>
        <item x="2"/>
        <item x="10"/>
        <item x="11"/>
        <item t="default"/>
      </items>
    </pivotField>
    <pivotField axis="axisRow" outline="0" showAll="0" sortType="descending">
      <items count="15">
        <item x="2"/>
        <item x="0"/>
        <item x="3"/>
        <item x="13"/>
        <item x="10"/>
        <item x="6"/>
        <item x="8"/>
        <item x="1"/>
        <item x="12"/>
        <item x="7"/>
        <item x="11"/>
        <item x="9"/>
        <item x="5"/>
        <item x="4"/>
        <item t="default"/>
      </items>
      <autoSortScope>
        <pivotArea dataOnly="0" outline="0" fieldPosition="0">
          <references count="1">
            <reference field="4294967294" count="1" selected="0">
              <x v="0"/>
            </reference>
          </references>
        </pivotArea>
      </autoSortScope>
    </pivotField>
    <pivotField outline="0" showAll="0">
      <items count="24">
        <item x="21"/>
        <item x="0"/>
        <item x="12"/>
        <item x="11"/>
        <item x="4"/>
        <item x="7"/>
        <item x="6"/>
        <item x="8"/>
        <item x="5"/>
        <item x="16"/>
        <item x="9"/>
        <item x="2"/>
        <item x="3"/>
        <item x="1"/>
        <item x="22"/>
        <item x="10"/>
        <item x="18"/>
        <item x="19"/>
        <item x="13"/>
        <item x="17"/>
        <item x="14"/>
        <item x="15"/>
        <item x="20"/>
        <item t="default"/>
      </items>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4"/>
  </rowFields>
  <rowItems count="15">
    <i>
      <x v="1"/>
    </i>
    <i>
      <x v="9"/>
    </i>
    <i>
      <x v="7"/>
    </i>
    <i>
      <x v="6"/>
    </i>
    <i>
      <x v="13"/>
    </i>
    <i>
      <x v="12"/>
    </i>
    <i>
      <x v="2"/>
    </i>
    <i>
      <x v="4"/>
    </i>
    <i>
      <x v="11"/>
    </i>
    <i>
      <x v="3"/>
    </i>
    <i>
      <x v="5"/>
    </i>
    <i>
      <x/>
    </i>
    <i>
      <x v="10"/>
    </i>
    <i>
      <x v="8"/>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18">
    <format dxfId="332">
      <pivotArea field="4" grandRow="1" outline="0" collapsedLevelsAreSubtotals="1" axis="axisRow" fieldPosition="0">
        <references count="1">
          <reference field="4294967294" count="1" selected="0">
            <x v="0"/>
          </reference>
        </references>
      </pivotArea>
    </format>
    <format dxfId="331">
      <pivotArea field="4" grandRow="1" outline="0" collapsedLevelsAreSubtotals="1" axis="axisRow" fieldPosition="0">
        <references count="1">
          <reference field="4294967294" count="1" selected="0">
            <x v="0"/>
          </reference>
        </references>
      </pivotArea>
    </format>
    <format dxfId="330">
      <pivotArea field="4" grandRow="1" outline="0" collapsedLevelsAreSubtotals="1" axis="axisRow" fieldPosition="0">
        <references count="1">
          <reference field="4294967294" count="1" selected="0">
            <x v="0"/>
          </reference>
        </references>
      </pivotArea>
    </format>
    <format dxfId="329">
      <pivotArea field="4" grandRow="1" outline="0" collapsedLevelsAreSubtotals="1" axis="axisRow" fieldPosition="0">
        <references count="1">
          <reference field="4294967294" count="1" selected="0">
            <x v="0"/>
          </reference>
        </references>
      </pivotArea>
    </format>
    <format dxfId="328">
      <pivotArea dataOnly="0" labelOnly="1" outline="0" fieldPosition="0">
        <references count="1">
          <reference field="4294967294" count="2">
            <x v="0"/>
            <x v="1"/>
          </reference>
        </references>
      </pivotArea>
    </format>
    <format dxfId="327">
      <pivotArea outline="0" collapsedLevelsAreSubtotals="1" fieldPosition="0">
        <references count="2">
          <reference field="4294967294" count="1" selected="0">
            <x v="0"/>
          </reference>
          <reference field="4" count="0" selected="0"/>
        </references>
      </pivotArea>
    </format>
    <format dxfId="326">
      <pivotArea type="all" dataOnly="0" outline="0" fieldPosition="0"/>
    </format>
    <format dxfId="325">
      <pivotArea outline="0" collapsedLevelsAreSubtotals="1" fieldPosition="0"/>
    </format>
    <format dxfId="324">
      <pivotArea field="4" type="button" dataOnly="0" labelOnly="1" outline="0" axis="axisRow" fieldPosition="0"/>
    </format>
    <format dxfId="323">
      <pivotArea dataOnly="0" labelOnly="1" fieldPosition="0">
        <references count="1">
          <reference field="4" count="0"/>
        </references>
      </pivotArea>
    </format>
    <format dxfId="322">
      <pivotArea dataOnly="0" labelOnly="1" grandRow="1" outline="0" fieldPosition="0"/>
    </format>
    <format dxfId="321">
      <pivotArea dataOnly="0" labelOnly="1" outline="0" fieldPosition="0">
        <references count="1">
          <reference field="4294967294" count="2">
            <x v="0"/>
            <x v="1"/>
          </reference>
        </references>
      </pivotArea>
    </format>
    <format dxfId="34">
      <pivotArea type="all" dataOnly="0" outline="0" fieldPosition="0"/>
    </format>
    <format dxfId="33">
      <pivotArea outline="0" collapsedLevelsAreSubtotals="1" fieldPosition="0"/>
    </format>
    <format dxfId="32">
      <pivotArea field="4" type="button" dataOnly="0" labelOnly="1" outline="0" axis="axisRow" fieldPosition="0"/>
    </format>
    <format dxfId="31">
      <pivotArea dataOnly="0" labelOnly="1" fieldPosition="0">
        <references count="1">
          <reference field="4" count="0"/>
        </references>
      </pivotArea>
    </format>
    <format dxfId="30">
      <pivotArea dataOnly="0" labelOnly="1" grandRow="1" outline="0" fieldPosition="0"/>
    </format>
    <format dxfId="29">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t_Top10_Categories1" cacheId="6" applyNumberFormats="0" applyBorderFormats="0" applyFontFormats="0" applyPatternFormats="0" applyAlignmentFormats="0" applyWidthHeightFormats="1" dataCaption="Values" updatedVersion="8" minRefreshableVersion="3" showDrill="0" itemPrintTitles="1" createdVersion="6" indent="0" multipleFieldFilters="0" chartFormat="1" rowHeaderCaption="Category Activity" fieldListSortAscending="1">
  <location ref="B19:D34" firstHeaderRow="0" firstDataRow="1" firstDataCol="1"/>
  <pivotFields count="16">
    <pivotField outline="0" showAll="0"/>
    <pivotField numFmtId="14" outline="0" showAll="0">
      <items count="15">
        <item x="0"/>
        <item x="1"/>
        <item x="2"/>
        <item x="3"/>
        <item x="4"/>
        <item x="5"/>
        <item x="6"/>
        <item x="7"/>
        <item x="8"/>
        <item x="9"/>
        <item x="10"/>
        <item x="11"/>
        <item x="12"/>
        <item x="13"/>
        <item t="default"/>
      </items>
    </pivotField>
    <pivotField outline="0" showAll="0">
      <items count="9">
        <item x="6"/>
        <item x="0"/>
        <item x="1"/>
        <item x="4"/>
        <item x="2"/>
        <item x="3"/>
        <item x="5"/>
        <item x="7"/>
        <item t="default"/>
      </items>
    </pivotField>
    <pivotField outline="0" showAll="0">
      <items count="15">
        <item x="12"/>
        <item x="0"/>
        <item x="7"/>
        <item x="5"/>
        <item x="4"/>
        <item x="1"/>
        <item x="6"/>
        <item x="3"/>
        <item x="9"/>
        <item x="8"/>
        <item x="13"/>
        <item x="2"/>
        <item x="10"/>
        <item x="11"/>
        <item t="default"/>
      </items>
    </pivotField>
    <pivotField axis="axisRow" outline="0" showAll="0" sortType="descending">
      <items count="15">
        <item x="2"/>
        <item x="0"/>
        <item x="3"/>
        <item x="13"/>
        <item x="10"/>
        <item x="6"/>
        <item x="8"/>
        <item x="1"/>
        <item x="12"/>
        <item x="7"/>
        <item x="11"/>
        <item x="9"/>
        <item x="5"/>
        <item x="4"/>
        <item t="default"/>
      </items>
      <autoSortScope>
        <pivotArea dataOnly="0" outline="0" fieldPosition="0">
          <references count="1">
            <reference field="4294967294" count="1" selected="0">
              <x v="0"/>
            </reference>
          </references>
        </pivotArea>
      </autoSortScope>
    </pivotField>
    <pivotField outline="0" showAll="0" sortType="descending">
      <items count="24">
        <item x="21"/>
        <item x="0"/>
        <item x="12"/>
        <item x="11"/>
        <item x="4"/>
        <item x="7"/>
        <item x="6"/>
        <item x="8"/>
        <item x="5"/>
        <item x="16"/>
        <item x="9"/>
        <item x="2"/>
        <item x="3"/>
        <item x="1"/>
        <item x="22"/>
        <item x="10"/>
        <item x="18"/>
        <item x="19"/>
        <item x="13"/>
        <item x="17"/>
        <item x="14"/>
        <item x="15"/>
        <item x="20"/>
        <item t="default"/>
      </items>
      <autoSortScope>
        <pivotArea dataOnly="0" outline="0" fieldPosition="0">
          <references count="1">
            <reference field="4294967294" count="1" selected="0">
              <x v="0"/>
            </reference>
          </references>
        </pivotArea>
      </autoSortScope>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showAll="0"/>
    <pivotField outline="0" showAll="0"/>
  </pivotFields>
  <rowFields count="1">
    <field x="4"/>
  </rowFields>
  <rowItems count="15">
    <i>
      <x v="1"/>
    </i>
    <i>
      <x v="9"/>
    </i>
    <i>
      <x v="7"/>
    </i>
    <i>
      <x v="6"/>
    </i>
    <i>
      <x v="13"/>
    </i>
    <i>
      <x v="12"/>
    </i>
    <i>
      <x v="2"/>
    </i>
    <i>
      <x v="4"/>
    </i>
    <i>
      <x v="11"/>
    </i>
    <i>
      <x v="3"/>
    </i>
    <i>
      <x v="5"/>
    </i>
    <i>
      <x/>
    </i>
    <i>
      <x v="10"/>
    </i>
    <i>
      <x v="8"/>
    </i>
    <i t="grand">
      <x/>
    </i>
  </rowItems>
  <colFields count="1">
    <field x="-2"/>
  </colFields>
  <colItems count="2">
    <i>
      <x/>
    </i>
    <i i="1">
      <x v="1"/>
    </i>
  </colItems>
  <dataFields count="2">
    <dataField name="Total Sales" fld="6" baseField="0" baseItem="0" numFmtId="164"/>
    <dataField name="% of Total" fld="6" showDataAs="percentOfTotal" baseField="5" baseItem="17" numFmtId="166"/>
  </dataFields>
  <formats count="20">
    <format dxfId="232">
      <pivotArea grandRow="1" outline="0" collapsedLevelsAreSubtotals="1" fieldPosition="0"/>
    </format>
    <format dxfId="231">
      <pivotArea outline="0" fieldPosition="0">
        <references count="1">
          <reference field="4294967294" count="1">
            <x v="1"/>
          </reference>
        </references>
      </pivotArea>
    </format>
    <format dxfId="230">
      <pivotArea dataOnly="0" labelOnly="1" outline="0" fieldPosition="0">
        <references count="1">
          <reference field="4294967294" count="1">
            <x v="1"/>
          </reference>
        </references>
      </pivotArea>
    </format>
    <format dxfId="229">
      <pivotArea dataOnly="0" labelOnly="1" outline="0" fieldPosition="0">
        <references count="1">
          <reference field="4294967294" count="1">
            <x v="0"/>
          </reference>
        </references>
      </pivotArea>
    </format>
    <format dxfId="228">
      <pivotArea grandRow="1" outline="0" collapsedLevelsAreSubtotals="1" fieldPosition="0"/>
    </format>
    <format dxfId="227">
      <pivotArea field="4" grandRow="1" outline="0" collapsedLevelsAreSubtotals="1" axis="axisRow" fieldPosition="0">
        <references count="1">
          <reference field="4294967294" count="1" selected="0">
            <x v="0"/>
          </reference>
        </references>
      </pivotArea>
    </format>
    <format dxfId="226">
      <pivotArea field="4" grandRow="1" outline="0" collapsedLevelsAreSubtotals="1" axis="axisRow" fieldPosition="0">
        <references count="1">
          <reference field="4294967294" count="1" selected="0">
            <x v="1"/>
          </reference>
        </references>
      </pivotArea>
    </format>
    <format dxfId="225">
      <pivotArea type="all" dataOnly="0" outline="0" fieldPosition="0"/>
    </format>
    <format dxfId="224">
      <pivotArea outline="0" collapsedLevelsAreSubtotals="1" fieldPosition="0"/>
    </format>
    <format dxfId="223">
      <pivotArea field="4" type="button" dataOnly="0" labelOnly="1" outline="0" axis="axisRow" fieldPosition="0"/>
    </format>
    <format dxfId="222">
      <pivotArea dataOnly="0" labelOnly="1" fieldPosition="0">
        <references count="1">
          <reference field="4" count="0"/>
        </references>
      </pivotArea>
    </format>
    <format dxfId="221">
      <pivotArea dataOnly="0" labelOnly="1" grandRow="1" outline="0" fieldPosition="0"/>
    </format>
    <format dxfId="220">
      <pivotArea dataOnly="0" labelOnly="1" outline="0" fieldPosition="0">
        <references count="1">
          <reference field="4294967294" count="2">
            <x v="0"/>
            <x v="1"/>
          </reference>
        </references>
      </pivotArea>
    </format>
    <format dxfId="219">
      <pivotArea dataOnly="0" outline="0" fieldPosition="0">
        <references count="1">
          <reference field="4" count="0"/>
        </references>
      </pivotArea>
    </format>
    <format dxfId="28">
      <pivotArea type="all" dataOnly="0" outline="0" fieldPosition="0"/>
    </format>
    <format dxfId="27">
      <pivotArea outline="0" collapsedLevelsAreSubtotals="1" fieldPosition="0"/>
    </format>
    <format dxfId="26">
      <pivotArea field="4" type="button" dataOnly="0" labelOnly="1" outline="0" axis="axisRow" fieldPosition="0"/>
    </format>
    <format dxfId="25">
      <pivotArea dataOnly="0" labelOnly="1" fieldPosition="0">
        <references count="1">
          <reference field="4" count="0"/>
        </references>
      </pivotArea>
    </format>
    <format dxfId="24">
      <pivotArea dataOnly="0" labelOnly="1" grandRow="1" outline="0" fieldPosition="0"/>
    </format>
    <format dxfId="23">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ivotTable6" cacheId="6" applyNumberFormats="0" applyBorderFormats="0" applyFontFormats="0" applyPatternFormats="0" applyAlignmentFormats="0" applyWidthHeightFormats="1" dataCaption="Values" updatedVersion="8" minRefreshableVersion="3" showDrill="0" itemPrintTitles="1" createdVersion="6" indent="0" multipleFieldFilters="0" chartFormat="1" rowHeaderCaption="Sales Rep Activity" fieldListSortAscending="1">
  <location ref="N19:P28" firstHeaderRow="0" firstDataRow="1" firstDataCol="1"/>
  <pivotFields count="16">
    <pivotField outline="0" showAll="0"/>
    <pivotField numFmtId="14" outline="0" showAll="0">
      <items count="15">
        <item x="0"/>
        <item x="1"/>
        <item x="2"/>
        <item x="3"/>
        <item x="4"/>
        <item x="5"/>
        <item x="6"/>
        <item x="7"/>
        <item x="8"/>
        <item x="9"/>
        <item x="10"/>
        <item x="11"/>
        <item x="12"/>
        <item x="13"/>
        <item t="default"/>
      </items>
    </pivotField>
    <pivotField axis="axisRow" outline="0" showAll="0" sortType="descending">
      <items count="9">
        <item x="6"/>
        <item x="0"/>
        <item x="1"/>
        <item x="4"/>
        <item x="2"/>
        <item x="3"/>
        <item x="5"/>
        <item x="7"/>
        <item t="default"/>
      </items>
      <autoSortScope>
        <pivotArea dataOnly="0" outline="0" fieldPosition="0">
          <references count="1">
            <reference field="4294967294" count="1" selected="0">
              <x v="0"/>
            </reference>
          </references>
        </pivotArea>
      </autoSortScope>
    </pivotField>
    <pivotField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outline="0" showAll="0">
      <items count="24">
        <item x="21"/>
        <item x="0"/>
        <item x="12"/>
        <item x="11"/>
        <item x="4"/>
        <item x="7"/>
        <item x="6"/>
        <item x="8"/>
        <item x="5"/>
        <item x="16"/>
        <item x="9"/>
        <item x="2"/>
        <item x="3"/>
        <item x="1"/>
        <item x="22"/>
        <item x="10"/>
        <item x="18"/>
        <item x="19"/>
        <item x="13"/>
        <item x="17"/>
        <item x="14"/>
        <item x="15"/>
        <item x="20"/>
        <item t="default"/>
      </items>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showAll="0"/>
    <pivotField outline="0" showAll="0"/>
  </pivotFields>
  <rowFields count="1">
    <field x="2"/>
  </rowFields>
  <rowItems count="9">
    <i>
      <x v="1"/>
    </i>
    <i>
      <x v="6"/>
    </i>
    <i>
      <x v="5"/>
    </i>
    <i>
      <x v="4"/>
    </i>
    <i>
      <x v="2"/>
    </i>
    <i>
      <x v="7"/>
    </i>
    <i>
      <x/>
    </i>
    <i>
      <x v="3"/>
    </i>
    <i t="grand">
      <x/>
    </i>
  </rowItems>
  <colFields count="1">
    <field x="-2"/>
  </colFields>
  <colItems count="2">
    <i>
      <x/>
    </i>
    <i i="1">
      <x v="1"/>
    </i>
  </colItems>
  <dataFields count="2">
    <dataField name="Total Sales" fld="6" baseField="0" baseItem="0" numFmtId="164"/>
    <dataField name="% of Total" fld="6" showDataAs="percentOfTotal" baseField="2" baseItem="1" numFmtId="166"/>
  </dataFields>
  <formats count="18">
    <format dxfId="244">
      <pivotArea grandRow="1" outline="0" collapsedLevelsAreSubtotals="1" fieldPosition="0"/>
    </format>
    <format dxfId="243">
      <pivotArea outline="0" fieldPosition="0">
        <references count="1">
          <reference field="4294967294" count="1">
            <x v="1"/>
          </reference>
        </references>
      </pivotArea>
    </format>
    <format dxfId="242">
      <pivotArea dataOnly="0" labelOnly="1" outline="0" fieldPosition="0">
        <references count="1">
          <reference field="4294967294" count="1">
            <x v="1"/>
          </reference>
        </references>
      </pivotArea>
    </format>
    <format dxfId="241">
      <pivotArea dataOnly="0" labelOnly="1" outline="0" fieldPosition="0">
        <references count="1">
          <reference field="4294967294" count="1">
            <x v="0"/>
          </reference>
        </references>
      </pivotArea>
    </format>
    <format dxfId="240">
      <pivotArea type="all" dataOnly="0" outline="0" fieldPosition="0"/>
    </format>
    <format dxfId="239">
      <pivotArea outline="0" collapsedLevelsAreSubtotals="1" fieldPosition="0"/>
    </format>
    <format dxfId="238">
      <pivotArea field="2" type="button" dataOnly="0" labelOnly="1" outline="0" axis="axisRow" fieldPosition="0"/>
    </format>
    <format dxfId="237">
      <pivotArea dataOnly="0" labelOnly="1" fieldPosition="0">
        <references count="1">
          <reference field="2" count="0"/>
        </references>
      </pivotArea>
    </format>
    <format dxfId="236">
      <pivotArea dataOnly="0" labelOnly="1" grandRow="1" outline="0" fieldPosition="0"/>
    </format>
    <format dxfId="235">
      <pivotArea dataOnly="0" labelOnly="1" outline="0" fieldPosition="0">
        <references count="1">
          <reference field="4294967294" count="2">
            <x v="0"/>
            <x v="1"/>
          </reference>
        </references>
      </pivotArea>
    </format>
    <format dxfId="234">
      <pivotArea outline="0" collapsedLevelsAreSubtotals="1" fieldPosition="0">
        <references count="1">
          <reference field="2" count="0" selected="0"/>
        </references>
      </pivotArea>
    </format>
    <format dxfId="233">
      <pivotArea dataOnly="0" labelOnly="1" fieldPosition="0">
        <references count="1">
          <reference field="2" count="0"/>
        </references>
      </pivotArea>
    </format>
    <format dxfId="22">
      <pivotArea type="all" dataOnly="0" outline="0" fieldPosition="0"/>
    </format>
    <format dxfId="21">
      <pivotArea outline="0" collapsedLevelsAreSubtotals="1" fieldPosition="0"/>
    </format>
    <format dxfId="20">
      <pivotArea field="2" type="button" dataOnly="0" labelOnly="1" outline="0" axis="axisRow" fieldPosition="0"/>
    </format>
    <format dxfId="19">
      <pivotArea dataOnly="0" labelOnly="1" fieldPosition="0">
        <references count="1">
          <reference field="2" count="0"/>
        </references>
      </pivotArea>
    </format>
    <format dxfId="18">
      <pivotArea dataOnly="0" labelOnly="1" grandRow="1" outline="0" fieldPosition="0"/>
    </format>
    <format dxfId="17">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ivotTable5" cacheId="6" applyNumberFormats="0" applyBorderFormats="0" applyFontFormats="0" applyPatternFormats="0" applyAlignmentFormats="0" applyWidthHeightFormats="1" dataCaption="Values" updatedVersion="8" minRefreshableVersion="3" showDrill="0" itemPrintTitles="1" createdVersion="6" indent="0" multipleFieldFilters="0" chartFormat="1" rowHeaderCaption="Customer Activity" fieldListSortAscending="1">
  <location ref="J19:L34" firstHeaderRow="0" firstDataRow="1" firstDataCol="1"/>
  <pivotFields count="16">
    <pivotField outline="0" showAll="0"/>
    <pivotField numFmtId="14" outline="0" showAll="0">
      <items count="15">
        <item x="0"/>
        <item x="1"/>
        <item x="2"/>
        <item x="3"/>
        <item x="4"/>
        <item x="5"/>
        <item x="6"/>
        <item x="7"/>
        <item x="8"/>
        <item x="9"/>
        <item x="10"/>
        <item x="11"/>
        <item x="12"/>
        <item x="13"/>
        <item t="default"/>
      </items>
    </pivotField>
    <pivotField outline="0" showAll="0">
      <items count="9">
        <item x="6"/>
        <item x="0"/>
        <item x="1"/>
        <item x="4"/>
        <item x="2"/>
        <item x="3"/>
        <item x="5"/>
        <item x="7"/>
        <item t="default"/>
      </items>
    </pivotField>
    <pivotField axis="axisRow" outline="0" showAll="0" sortType="descending">
      <items count="15">
        <item x="11"/>
        <item x="10"/>
        <item x="2"/>
        <item x="13"/>
        <item x="8"/>
        <item x="9"/>
        <item x="3"/>
        <item x="6"/>
        <item x="1"/>
        <item x="4"/>
        <item x="5"/>
        <item x="7"/>
        <item x="0"/>
        <item x="12"/>
        <item t="default"/>
      </items>
      <autoSortScope>
        <pivotArea dataOnly="0" outline="0" fieldPosition="0">
          <references count="1">
            <reference field="4294967294" count="1" selected="0">
              <x v="0"/>
            </reference>
          </references>
        </pivotArea>
      </autoSortScope>
    </pivotField>
    <pivotField outline="0" showAll="0">
      <items count="15">
        <item x="2"/>
        <item x="0"/>
        <item x="3"/>
        <item x="13"/>
        <item x="10"/>
        <item x="6"/>
        <item x="8"/>
        <item x="1"/>
        <item x="12"/>
        <item x="7"/>
        <item x="11"/>
        <item x="9"/>
        <item x="5"/>
        <item x="4"/>
        <item t="default"/>
      </items>
    </pivotField>
    <pivotField outline="0" showAll="0">
      <items count="24">
        <item x="21"/>
        <item x="0"/>
        <item x="12"/>
        <item x="11"/>
        <item x="4"/>
        <item x="7"/>
        <item x="6"/>
        <item x="8"/>
        <item x="5"/>
        <item x="16"/>
        <item x="9"/>
        <item x="2"/>
        <item x="3"/>
        <item x="1"/>
        <item x="22"/>
        <item x="10"/>
        <item x="18"/>
        <item x="19"/>
        <item x="13"/>
        <item x="17"/>
        <item x="14"/>
        <item x="15"/>
        <item x="20"/>
        <item t="default"/>
      </items>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showAll="0"/>
    <pivotField outline="0" showAll="0"/>
  </pivotFields>
  <rowFields count="1">
    <field x="3"/>
  </rowFields>
  <rowItems count="15">
    <i>
      <x v="11"/>
    </i>
    <i>
      <x v="7"/>
    </i>
    <i>
      <x v="6"/>
    </i>
    <i>
      <x v="8"/>
    </i>
    <i>
      <x v="5"/>
    </i>
    <i>
      <x/>
    </i>
    <i>
      <x v="9"/>
    </i>
    <i>
      <x v="10"/>
    </i>
    <i>
      <x v="12"/>
    </i>
    <i>
      <x v="4"/>
    </i>
    <i>
      <x v="2"/>
    </i>
    <i>
      <x v="1"/>
    </i>
    <i>
      <x v="3"/>
    </i>
    <i>
      <x v="13"/>
    </i>
    <i t="grand">
      <x/>
    </i>
  </rowItems>
  <colFields count="1">
    <field x="-2"/>
  </colFields>
  <colItems count="2">
    <i>
      <x/>
    </i>
    <i i="1">
      <x v="1"/>
    </i>
  </colItems>
  <dataFields count="2">
    <dataField name="Total Sales" fld="6" baseField="0" baseItem="0" numFmtId="164"/>
    <dataField name="% of Total" fld="6" showDataAs="percentOfTotal" baseField="3" baseItem="11" numFmtId="166"/>
  </dataFields>
  <formats count="16">
    <format dxfId="254">
      <pivotArea grandRow="1" outline="0" collapsedLevelsAreSubtotals="1" fieldPosition="0"/>
    </format>
    <format dxfId="253">
      <pivotArea outline="0" fieldPosition="0">
        <references count="1">
          <reference field="4294967294" count="1">
            <x v="1"/>
          </reference>
        </references>
      </pivotArea>
    </format>
    <format dxfId="252">
      <pivotArea dataOnly="0" labelOnly="1" outline="0" fieldPosition="0">
        <references count="1">
          <reference field="4294967294" count="1">
            <x v="0"/>
          </reference>
        </references>
      </pivotArea>
    </format>
    <format dxfId="251">
      <pivotArea type="all" dataOnly="0" outline="0" fieldPosition="0"/>
    </format>
    <format dxfId="250">
      <pivotArea outline="0" collapsedLevelsAreSubtotals="1" fieldPosition="0"/>
    </format>
    <format dxfId="249">
      <pivotArea field="3" type="button" dataOnly="0" labelOnly="1" outline="0" axis="axisRow" fieldPosition="0"/>
    </format>
    <format dxfId="248">
      <pivotArea dataOnly="0" labelOnly="1" fieldPosition="0">
        <references count="1">
          <reference field="3" count="0"/>
        </references>
      </pivotArea>
    </format>
    <format dxfId="247">
      <pivotArea dataOnly="0" labelOnly="1" grandRow="1" outline="0" fieldPosition="0"/>
    </format>
    <format dxfId="246">
      <pivotArea dataOnly="0" labelOnly="1" outline="0" fieldPosition="0">
        <references count="1">
          <reference field="4294967294" count="2">
            <x v="0"/>
            <x v="1"/>
          </reference>
        </references>
      </pivotArea>
    </format>
    <format dxfId="245">
      <pivotArea dataOnly="0" outline="0" fieldPosition="0">
        <references count="1">
          <reference field="3" count="0"/>
        </references>
      </pivotArea>
    </format>
    <format dxfId="16">
      <pivotArea type="all" dataOnly="0" outline="0" fieldPosition="0"/>
    </format>
    <format dxfId="15">
      <pivotArea outline="0" collapsedLevelsAreSubtotals="1" fieldPosition="0"/>
    </format>
    <format dxfId="14">
      <pivotArea field="3" type="button" dataOnly="0" labelOnly="1" outline="0" axis="axisRow" fieldPosition="0"/>
    </format>
    <format dxfId="13">
      <pivotArea dataOnly="0" labelOnly="1" fieldPosition="0">
        <references count="1">
          <reference field="3" count="0"/>
        </references>
      </pivotArea>
    </format>
    <format dxfId="12">
      <pivotArea dataOnly="0" labelOnly="1" grandRow="1" outline="0" fieldPosition="0"/>
    </format>
    <format dxfId="11">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ivotTable4" cacheId="6" applyNumberFormats="0" applyBorderFormats="0" applyFontFormats="0" applyPatternFormats="0" applyAlignmentFormats="0" applyWidthHeightFormats="1" dataCaption="Values" updatedVersion="8" minRefreshableVersion="3" showDrill="0" itemPrintTitles="1" createdVersion="6" indent="0" multipleFieldFilters="0" chartFormat="4" rowHeaderCaption="Product Activity" fieldListSortAscending="1">
  <location ref="F19:H43" firstHeaderRow="0" firstDataRow="1" firstDataCol="1"/>
  <pivotFields count="16">
    <pivotField outline="0" showAll="0"/>
    <pivotField numFmtId="14" outline="0" showAll="0">
      <items count="15">
        <item x="0"/>
        <item x="1"/>
        <item x="2"/>
        <item x="3"/>
        <item x="4"/>
        <item x="5"/>
        <item x="6"/>
        <item x="7"/>
        <item x="8"/>
        <item x="9"/>
        <item x="10"/>
        <item x="11"/>
        <item x="12"/>
        <item x="13"/>
        <item t="default"/>
      </items>
    </pivotField>
    <pivotField outline="0" showAll="0">
      <items count="9">
        <item x="6"/>
        <item x="0"/>
        <item x="1"/>
        <item x="4"/>
        <item x="2"/>
        <item x="3"/>
        <item x="5"/>
        <item x="7"/>
        <item t="default"/>
      </items>
    </pivotField>
    <pivotField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axis="axisRow" outline="0" showAll="0" sortType="descending">
      <items count="24">
        <item x="0"/>
        <item x="1"/>
        <item x="3"/>
        <item x="2"/>
        <item x="4"/>
        <item x="5"/>
        <item x="6"/>
        <item x="7"/>
        <item x="8"/>
        <item x="9"/>
        <item x="10"/>
        <item x="12"/>
        <item x="11"/>
        <item x="16"/>
        <item x="14"/>
        <item x="13"/>
        <item x="15"/>
        <item x="17"/>
        <item x="22"/>
        <item x="21"/>
        <item x="20"/>
        <item x="19"/>
        <item x="18"/>
        <item t="default"/>
      </items>
      <autoSortScope>
        <pivotArea dataOnly="0" outline="0" fieldPosition="0">
          <references count="1">
            <reference field="4294967294" count="1" selected="0">
              <x v="0"/>
            </reference>
          </references>
        </pivotArea>
      </autoSortScope>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showAll="0"/>
    <pivotField outline="0" showAll="0"/>
  </pivotFields>
  <rowFields count="1">
    <field x="5"/>
  </rowFields>
  <rowItems count="24">
    <i>
      <x v="5"/>
    </i>
    <i>
      <x/>
    </i>
    <i>
      <x v="21"/>
    </i>
    <i>
      <x v="15"/>
    </i>
    <i>
      <x v="8"/>
    </i>
    <i>
      <x v="9"/>
    </i>
    <i>
      <x v="7"/>
    </i>
    <i>
      <x v="11"/>
    </i>
    <i>
      <x v="13"/>
    </i>
    <i>
      <x v="3"/>
    </i>
    <i>
      <x v="14"/>
    </i>
    <i>
      <x v="18"/>
    </i>
    <i>
      <x v="2"/>
    </i>
    <i>
      <x v="12"/>
    </i>
    <i>
      <x v="6"/>
    </i>
    <i>
      <x v="10"/>
    </i>
    <i>
      <x v="17"/>
    </i>
    <i>
      <x v="20"/>
    </i>
    <i>
      <x v="22"/>
    </i>
    <i>
      <x v="4"/>
    </i>
    <i>
      <x v="16"/>
    </i>
    <i>
      <x v="19"/>
    </i>
    <i>
      <x v="1"/>
    </i>
    <i t="grand">
      <x/>
    </i>
  </rowItems>
  <colFields count="1">
    <field x="-2"/>
  </colFields>
  <colItems count="2">
    <i>
      <x/>
    </i>
    <i i="1">
      <x v="1"/>
    </i>
  </colItems>
  <dataFields count="2">
    <dataField name="Total Sales" fld="6" baseField="0" baseItem="0" numFmtId="164"/>
    <dataField name="% of Total" fld="6" showDataAs="percentOfTotal" baseField="5" baseItem="17" numFmtId="166"/>
  </dataFields>
  <formats count="21">
    <format dxfId="269">
      <pivotArea grandRow="1" outline="0" collapsedLevelsAreSubtotals="1" fieldPosition="0"/>
    </format>
    <format dxfId="268">
      <pivotArea outline="0" fieldPosition="0">
        <references count="1">
          <reference field="4294967294" count="1">
            <x v="1"/>
          </reference>
        </references>
      </pivotArea>
    </format>
    <format dxfId="267">
      <pivotArea dataOnly="0" labelOnly="1" outline="0" fieldPosition="0">
        <references count="1">
          <reference field="4294967294" count="1">
            <x v="1"/>
          </reference>
        </references>
      </pivotArea>
    </format>
    <format dxfId="266">
      <pivotArea dataOnly="0" labelOnly="1" outline="0" fieldPosition="0">
        <references count="1">
          <reference field="4294967294" count="1">
            <x v="0"/>
          </reference>
        </references>
      </pivotArea>
    </format>
    <format dxfId="265">
      <pivotArea type="all" dataOnly="0" outline="0" fieldPosition="0"/>
    </format>
    <format dxfId="264">
      <pivotArea outline="0" collapsedLevelsAreSubtotals="1" fieldPosition="0"/>
    </format>
    <format dxfId="263">
      <pivotArea field="5" type="button" dataOnly="0" labelOnly="1" outline="0" axis="axisRow" fieldPosition="0"/>
    </format>
    <format dxfId="262">
      <pivotArea dataOnly="0" labelOnly="1" fieldPosition="0">
        <references count="1">
          <reference field="5" count="10">
            <x v="0"/>
            <x v="3"/>
            <x v="5"/>
            <x v="7"/>
            <x v="8"/>
            <x v="9"/>
            <x v="11"/>
            <x v="13"/>
            <x v="15"/>
            <x v="21"/>
          </reference>
        </references>
      </pivotArea>
    </format>
    <format dxfId="261">
      <pivotArea dataOnly="0" labelOnly="1" grandRow="1" outline="0" fieldPosition="0"/>
    </format>
    <format dxfId="260">
      <pivotArea dataOnly="0" labelOnly="1" outline="0" fieldPosition="0">
        <references count="1">
          <reference field="4294967294" count="2">
            <x v="0"/>
            <x v="1"/>
          </reference>
        </references>
      </pivotArea>
    </format>
    <format dxfId="259">
      <pivotArea dataOnly="0" outline="0" fieldPosition="0">
        <references count="1">
          <reference field="5" count="10">
            <x v="0"/>
            <x v="3"/>
            <x v="5"/>
            <x v="7"/>
            <x v="8"/>
            <x v="9"/>
            <x v="11"/>
            <x v="13"/>
            <x v="15"/>
            <x v="21"/>
          </reference>
        </references>
      </pivotArea>
    </format>
    <format dxfId="258">
      <pivotArea outline="0" collapsedLevelsAreSubtotals="1" fieldPosition="0">
        <references count="1">
          <reference field="5" count="10" selected="0">
            <x v="0"/>
            <x v="3"/>
            <x v="5"/>
            <x v="7"/>
            <x v="8"/>
            <x v="9"/>
            <x v="11"/>
            <x v="13"/>
            <x v="15"/>
            <x v="21"/>
          </reference>
        </references>
      </pivotArea>
    </format>
    <format dxfId="257">
      <pivotArea field="5" type="button" dataOnly="0" labelOnly="1" outline="0" axis="axisRow" fieldPosition="0"/>
    </format>
    <format dxfId="256">
      <pivotArea dataOnly="0" labelOnly="1" fieldPosition="0">
        <references count="1">
          <reference field="5" count="10">
            <x v="0"/>
            <x v="3"/>
            <x v="5"/>
            <x v="7"/>
            <x v="8"/>
            <x v="9"/>
            <x v="11"/>
            <x v="13"/>
            <x v="15"/>
            <x v="21"/>
          </reference>
        </references>
      </pivotArea>
    </format>
    <format dxfId="255">
      <pivotArea dataOnly="0" labelOnly="1" outline="0" fieldPosition="0">
        <references count="1">
          <reference field="4294967294" count="2">
            <x v="0"/>
            <x v="1"/>
          </reference>
        </references>
      </pivotArea>
    </format>
    <format dxfId="10">
      <pivotArea type="all" dataOnly="0" outline="0" fieldPosition="0"/>
    </format>
    <format dxfId="9">
      <pivotArea outline="0" collapsedLevelsAreSubtotals="1" fieldPosition="0"/>
    </format>
    <format dxfId="8">
      <pivotArea field="5" type="button" dataOnly="0" labelOnly="1" outline="0" axis="axisRow" fieldPosition="0"/>
    </format>
    <format dxfId="7">
      <pivotArea dataOnly="0" labelOnly="1" fieldPosition="0">
        <references count="1">
          <reference field="5" count="0"/>
        </references>
      </pivotArea>
    </format>
    <format dxfId="6">
      <pivotArea dataOnly="0" labelOnly="1" grandRow="1" outline="0" fieldPosition="0"/>
    </format>
    <format dxfId="5">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1DFD1C-FE19-D24F-9AF4-4DE25A016A84}" name="PivotTable5" cacheId="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4">
  <location ref="E3:F27" firstHeaderRow="1" firstDataRow="1" firstDataCol="1"/>
  <pivotFields count="16">
    <pivotField showAll="0"/>
    <pivotField numFmtId="167" showAll="0"/>
    <pivotField showAll="0"/>
    <pivotField showAll="0"/>
    <pivotField showAll="0"/>
    <pivotField axis="axisRow" showAll="0">
      <items count="24">
        <item x="21"/>
        <item x="0"/>
        <item x="12"/>
        <item x="11"/>
        <item x="4"/>
        <item x="7"/>
        <item x="6"/>
        <item x="8"/>
        <item x="5"/>
        <item x="16"/>
        <item x="9"/>
        <item x="2"/>
        <item x="3"/>
        <item x="1"/>
        <item x="22"/>
        <item x="10"/>
        <item x="18"/>
        <item x="19"/>
        <item x="13"/>
        <item x="17"/>
        <item x="14"/>
        <item x="15"/>
        <item x="20"/>
        <item t="default"/>
      </items>
    </pivotField>
    <pivotField dataField="1" numFmtId="165" showAll="0"/>
    <pivotField showAll="0"/>
    <pivotField numFmtId="9" showAll="0"/>
    <pivotField showAll="0"/>
    <pivotField showAll="0"/>
    <pivotField showAll="0"/>
    <pivotField showAll="0"/>
    <pivotField showAll="0"/>
    <pivotField numFmtId="165" showAll="0"/>
    <pivotField showAll="0"/>
  </pivotFields>
  <rowFields count="1">
    <field x="5"/>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Sales" fld="6" baseField="0" baseItem="0"/>
  </dataFields>
  <chartFormats count="2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1" format="5">
      <pivotArea type="data" outline="0" fieldPosition="0">
        <references count="2">
          <reference field="4294967294" count="1" selected="0">
            <x v="0"/>
          </reference>
          <reference field="5" count="1" selected="0">
            <x v="3"/>
          </reference>
        </references>
      </pivotArea>
    </chartFormat>
    <chartFormat chart="1" format="6">
      <pivotArea type="data" outline="0" fieldPosition="0">
        <references count="2">
          <reference field="4294967294" count="1" selected="0">
            <x v="0"/>
          </reference>
          <reference field="5" count="1" selected="0">
            <x v="4"/>
          </reference>
        </references>
      </pivotArea>
    </chartFormat>
    <chartFormat chart="1" format="7">
      <pivotArea type="data" outline="0" fieldPosition="0">
        <references count="2">
          <reference field="4294967294" count="1" selected="0">
            <x v="0"/>
          </reference>
          <reference field="5" count="1" selected="0">
            <x v="5"/>
          </reference>
        </references>
      </pivotArea>
    </chartFormat>
    <chartFormat chart="1" format="8">
      <pivotArea type="data" outline="0" fieldPosition="0">
        <references count="2">
          <reference field="4294967294" count="1" selected="0">
            <x v="0"/>
          </reference>
          <reference field="5" count="1" selected="0">
            <x v="6"/>
          </reference>
        </references>
      </pivotArea>
    </chartFormat>
    <chartFormat chart="1" format="9">
      <pivotArea type="data" outline="0" fieldPosition="0">
        <references count="2">
          <reference field="4294967294" count="1" selected="0">
            <x v="0"/>
          </reference>
          <reference field="5" count="1" selected="0">
            <x v="7"/>
          </reference>
        </references>
      </pivotArea>
    </chartFormat>
    <chartFormat chart="1" format="10">
      <pivotArea type="data" outline="0" fieldPosition="0">
        <references count="2">
          <reference field="4294967294" count="1" selected="0">
            <x v="0"/>
          </reference>
          <reference field="5" count="1" selected="0">
            <x v="8"/>
          </reference>
        </references>
      </pivotArea>
    </chartFormat>
    <chartFormat chart="1" format="11">
      <pivotArea type="data" outline="0" fieldPosition="0">
        <references count="2">
          <reference field="4294967294" count="1" selected="0">
            <x v="0"/>
          </reference>
          <reference field="5" count="1" selected="0">
            <x v="9"/>
          </reference>
        </references>
      </pivotArea>
    </chartFormat>
    <chartFormat chart="1" format="12">
      <pivotArea type="data" outline="0" fieldPosition="0">
        <references count="2">
          <reference field="4294967294" count="1" selected="0">
            <x v="0"/>
          </reference>
          <reference field="5" count="1" selected="0">
            <x v="10"/>
          </reference>
        </references>
      </pivotArea>
    </chartFormat>
    <chartFormat chart="1" format="13">
      <pivotArea type="data" outline="0" fieldPosition="0">
        <references count="2">
          <reference field="4294967294" count="1" selected="0">
            <x v="0"/>
          </reference>
          <reference field="5" count="1" selected="0">
            <x v="11"/>
          </reference>
        </references>
      </pivotArea>
    </chartFormat>
    <chartFormat chart="1" format="14">
      <pivotArea type="data" outline="0" fieldPosition="0">
        <references count="2">
          <reference field="4294967294" count="1" selected="0">
            <x v="0"/>
          </reference>
          <reference field="5" count="1" selected="0">
            <x v="12"/>
          </reference>
        </references>
      </pivotArea>
    </chartFormat>
    <chartFormat chart="1" format="15">
      <pivotArea type="data" outline="0" fieldPosition="0">
        <references count="2">
          <reference field="4294967294" count="1" selected="0">
            <x v="0"/>
          </reference>
          <reference field="5" count="1" selected="0">
            <x v="13"/>
          </reference>
        </references>
      </pivotArea>
    </chartFormat>
    <chartFormat chart="1" format="16">
      <pivotArea type="data" outline="0" fieldPosition="0">
        <references count="2">
          <reference field="4294967294" count="1" selected="0">
            <x v="0"/>
          </reference>
          <reference field="5" count="1" selected="0">
            <x v="14"/>
          </reference>
        </references>
      </pivotArea>
    </chartFormat>
    <chartFormat chart="1" format="17">
      <pivotArea type="data" outline="0" fieldPosition="0">
        <references count="2">
          <reference field="4294967294" count="1" selected="0">
            <x v="0"/>
          </reference>
          <reference field="5" count="1" selected="0">
            <x v="15"/>
          </reference>
        </references>
      </pivotArea>
    </chartFormat>
    <chartFormat chart="1" format="18">
      <pivotArea type="data" outline="0" fieldPosition="0">
        <references count="2">
          <reference field="4294967294" count="1" selected="0">
            <x v="0"/>
          </reference>
          <reference field="5" count="1" selected="0">
            <x v="16"/>
          </reference>
        </references>
      </pivotArea>
    </chartFormat>
    <chartFormat chart="1" format="19">
      <pivotArea type="data" outline="0" fieldPosition="0">
        <references count="2">
          <reference field="4294967294" count="1" selected="0">
            <x v="0"/>
          </reference>
          <reference field="5" count="1" selected="0">
            <x v="17"/>
          </reference>
        </references>
      </pivotArea>
    </chartFormat>
    <chartFormat chart="1" format="20">
      <pivotArea type="data" outline="0" fieldPosition="0">
        <references count="2">
          <reference field="4294967294" count="1" selected="0">
            <x v="0"/>
          </reference>
          <reference field="5" count="1" selected="0">
            <x v="18"/>
          </reference>
        </references>
      </pivotArea>
    </chartFormat>
    <chartFormat chart="1" format="21">
      <pivotArea type="data" outline="0" fieldPosition="0">
        <references count="2">
          <reference field="4294967294" count="1" selected="0">
            <x v="0"/>
          </reference>
          <reference field="5" count="1" selected="0">
            <x v="19"/>
          </reference>
        </references>
      </pivotArea>
    </chartFormat>
    <chartFormat chart="1" format="22">
      <pivotArea type="data" outline="0" fieldPosition="0">
        <references count="2">
          <reference field="4294967294" count="1" selected="0">
            <x v="0"/>
          </reference>
          <reference field="5" count="1" selected="0">
            <x v="20"/>
          </reference>
        </references>
      </pivotArea>
    </chartFormat>
    <chartFormat chart="1" format="23">
      <pivotArea type="data" outline="0" fieldPosition="0">
        <references count="2">
          <reference field="4294967294" count="1" selected="0">
            <x v="0"/>
          </reference>
          <reference field="5" count="1" selected="0">
            <x v="21"/>
          </reference>
        </references>
      </pivotArea>
    </chartFormat>
    <chartFormat chart="1" format="24">
      <pivotArea type="data" outline="0" fieldPosition="0">
        <references count="2">
          <reference field="4294967294" count="1" selected="0">
            <x v="0"/>
          </reference>
          <reference field="5"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ivotTable10" cacheId="6" applyNumberFormats="0" applyBorderFormats="0" applyFontFormats="0" applyPatternFormats="0" applyAlignmentFormats="0" applyWidthHeightFormats="1" dataCaption="Values" updatedVersion="8" minRefreshableVersion="3" showDrill="0" rowGrandTotals="0" colGrandTotals="0" itemPrintTitles="1" createdVersion="6" indent="0" multipleFieldFilters="0" chartFormat="1" rowHeaderCaption="Sales Rep Activity" fieldListSortAscending="1">
  <location ref="K3:L11" firstHeaderRow="1" firstDataRow="1" firstDataCol="1"/>
  <pivotFields count="16">
    <pivotField outline="0" showAll="0"/>
    <pivotField numFmtId="14" outline="0" showAll="0">
      <items count="15">
        <item x="0"/>
        <item x="1"/>
        <item x="2"/>
        <item x="3"/>
        <item x="4"/>
        <item x="5"/>
        <item x="6"/>
        <item x="7"/>
        <item x="8"/>
        <item x="9"/>
        <item x="10"/>
        <item x="11"/>
        <item x="12"/>
        <item x="13"/>
        <item t="default"/>
      </items>
    </pivotField>
    <pivotField axis="axisRow" outline="0" showAll="0" sortType="descending">
      <items count="9">
        <item x="6"/>
        <item x="0"/>
        <item x="1"/>
        <item x="4"/>
        <item x="2"/>
        <item x="3"/>
        <item x="5"/>
        <item x="7"/>
        <item t="default"/>
      </items>
      <autoSortScope>
        <pivotArea dataOnly="0" outline="0" fieldPosition="0">
          <references count="1">
            <reference field="4294967294" count="1" selected="0">
              <x v="0"/>
            </reference>
          </references>
        </pivotArea>
      </autoSortScope>
    </pivotField>
    <pivotField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outline="0" showAll="0">
      <items count="24">
        <item x="21"/>
        <item x="0"/>
        <item x="12"/>
        <item x="11"/>
        <item x="4"/>
        <item x="7"/>
        <item x="6"/>
        <item x="8"/>
        <item x="5"/>
        <item x="16"/>
        <item x="9"/>
        <item x="2"/>
        <item x="3"/>
        <item x="1"/>
        <item x="22"/>
        <item x="10"/>
        <item x="18"/>
        <item x="19"/>
        <item x="13"/>
        <item x="17"/>
        <item x="14"/>
        <item x="15"/>
        <item x="20"/>
        <item t="default"/>
      </items>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showAll="0"/>
    <pivotField outline="0" showAll="0"/>
  </pivotFields>
  <rowFields count="1">
    <field x="2"/>
  </rowFields>
  <rowItems count="8">
    <i>
      <x v="1"/>
    </i>
    <i>
      <x v="6"/>
    </i>
    <i>
      <x v="5"/>
    </i>
    <i>
      <x v="4"/>
    </i>
    <i>
      <x v="2"/>
    </i>
    <i>
      <x v="7"/>
    </i>
    <i>
      <x/>
    </i>
    <i>
      <x v="3"/>
    </i>
  </rowItems>
  <colItems count="1">
    <i/>
  </colItems>
  <dataFields count="1">
    <dataField name="Total Sales" fld="6" baseField="0" baseItem="0" numFmtId="164"/>
  </dataFields>
  <formats count="15">
    <format dxfId="279">
      <pivotArea grandRow="1" outline="0" collapsedLevelsAreSubtotals="1" fieldPosition="0"/>
    </format>
    <format dxfId="278">
      <pivotArea dataOnly="0" labelOnly="1" outline="0" fieldPosition="0">
        <references count="1">
          <reference field="4294967294" count="1">
            <x v="0"/>
          </reference>
        </references>
      </pivotArea>
    </format>
    <format dxfId="277">
      <pivotArea type="all" dataOnly="0" outline="0" fieldPosition="0"/>
    </format>
    <format dxfId="276">
      <pivotArea outline="0" collapsedLevelsAreSubtotals="1" fieldPosition="0"/>
    </format>
    <format dxfId="275">
      <pivotArea field="2" type="button" dataOnly="0" labelOnly="1" outline="0" axis="axisRow" fieldPosition="0"/>
    </format>
    <format dxfId="274">
      <pivotArea dataOnly="0" labelOnly="1" fieldPosition="0">
        <references count="1">
          <reference field="2" count="0"/>
        </references>
      </pivotArea>
    </format>
    <format dxfId="273">
      <pivotArea dataOnly="0" labelOnly="1" grandRow="1" outline="0" fieldPosition="0"/>
    </format>
    <format dxfId="272">
      <pivotArea dataOnly="0" labelOnly="1" outline="0" fieldPosition="0">
        <references count="1">
          <reference field="4294967294" count="1">
            <x v="0"/>
          </reference>
        </references>
      </pivotArea>
    </format>
    <format dxfId="271">
      <pivotArea outline="0" collapsedLevelsAreSubtotals="1" fieldPosition="0">
        <references count="1">
          <reference field="2" count="0" selected="0"/>
        </references>
      </pivotArea>
    </format>
    <format dxfId="270">
      <pivotArea dataOnly="0" labelOnly="1" fieldPosition="0">
        <references count="1">
          <reference field="2" count="0"/>
        </references>
      </pivotArea>
    </format>
    <format dxfId="4">
      <pivotArea type="all" dataOnly="0" outline="0" fieldPosition="0"/>
    </format>
    <format dxfId="3">
      <pivotArea outline="0" collapsedLevelsAreSubtotals="1" fieldPosition="0"/>
    </format>
    <format dxfId="2">
      <pivotArea field="2" type="button" dataOnly="0" labelOnly="1" outline="0" axis="axisRow" fieldPosition="0"/>
    </format>
    <format dxfId="1">
      <pivotArea dataOnly="0" labelOnly="1" fieldPosition="0">
        <references count="1">
          <reference field="2" count="0"/>
        </references>
      </pivotArea>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t_Top10_Categories" cacheId="6" applyNumberFormats="0" applyBorderFormats="0" applyFontFormats="0" applyPatternFormats="0" applyAlignmentFormats="0" applyWidthHeightFormats="1" dataCaption="Values" updatedVersion="8" minRefreshableVersion="3" showDrill="0" itemPrintTitles="1" createdVersion="6" indent="0" multipleFieldFilters="0" chartFormat="3" rowHeaderCaption="Top 10 Categories" fieldListSortAscending="1">
  <location ref="B3:D14" firstHeaderRow="0" firstDataRow="1" firstDataCol="1"/>
  <pivotFields count="16">
    <pivotField outline="0" showAll="0"/>
    <pivotField numFmtId="14" outline="0" showAll="0">
      <items count="15">
        <item x="0"/>
        <item x="1"/>
        <item x="2"/>
        <item x="3"/>
        <item x="4"/>
        <item x="5"/>
        <item x="6"/>
        <item x="7"/>
        <item x="8"/>
        <item x="9"/>
        <item x="10"/>
        <item x="11"/>
        <item x="12"/>
        <item x="13"/>
        <item t="default"/>
      </items>
    </pivotField>
    <pivotField outline="0" showAll="0"/>
    <pivotField outline="0" showAll="0"/>
    <pivotField axis="axisRow" outline="0" showAll="0" measureFilter="1">
      <items count="15">
        <item x="2"/>
        <item x="0"/>
        <item x="3"/>
        <item x="13"/>
        <item x="10"/>
        <item x="6"/>
        <item x="8"/>
        <item x="1"/>
        <item x="12"/>
        <item x="7"/>
        <item x="11"/>
        <item x="9"/>
        <item x="5"/>
        <item x="4"/>
        <item t="default"/>
      </items>
    </pivotField>
    <pivotField outline="0" showAll="0" measureFilter="1" sortType="descending">
      <autoSortScope>
        <pivotArea dataOnly="0" outline="0" fieldPosition="0">
          <references count="1">
            <reference field="4294967294" count="1" selected="0">
              <x v="0"/>
            </reference>
          </references>
        </pivotArea>
      </autoSortScope>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showAll="0"/>
    <pivotField outline="0" showAll="0"/>
  </pivotFields>
  <rowFields count="1">
    <field x="4"/>
  </rowFields>
  <rowItems count="11">
    <i>
      <x v="1"/>
    </i>
    <i>
      <x v="2"/>
    </i>
    <i>
      <x v="3"/>
    </i>
    <i>
      <x v="4"/>
    </i>
    <i>
      <x v="6"/>
    </i>
    <i>
      <x v="7"/>
    </i>
    <i>
      <x v="9"/>
    </i>
    <i>
      <x v="11"/>
    </i>
    <i>
      <x v="12"/>
    </i>
    <i>
      <x v="13"/>
    </i>
    <i t="grand">
      <x/>
    </i>
  </rowItems>
  <colFields count="1">
    <field x="-2"/>
  </colFields>
  <colItems count="2">
    <i>
      <x/>
    </i>
    <i i="1">
      <x v="1"/>
    </i>
  </colItems>
  <dataFields count="2">
    <dataField name="Total Sales" fld="6" baseField="0" baseItem="0" numFmtId="164"/>
    <dataField name="% of Total" fld="6" showDataAs="percentOfTotal" baseField="5" baseItem="17" numFmtId="166"/>
  </dataFields>
  <formats count="26">
    <format dxfId="149">
      <pivotArea grandRow="1" outline="0" collapsedLevelsAreSubtotals="1" fieldPosition="0"/>
    </format>
    <format dxfId="148">
      <pivotArea outline="0" fieldPosition="0">
        <references count="1">
          <reference field="4294967294" count="1">
            <x v="1"/>
          </reference>
        </references>
      </pivotArea>
    </format>
    <format dxfId="147">
      <pivotArea dataOnly="0" labelOnly="1" outline="0" fieldPosition="0">
        <references count="1">
          <reference field="4294967294" count="1">
            <x v="1"/>
          </reference>
        </references>
      </pivotArea>
    </format>
    <format dxfId="146">
      <pivotArea dataOnly="0" labelOnly="1" outline="0" fieldPosition="0">
        <references count="1">
          <reference field="4294967294" count="1">
            <x v="0"/>
          </reference>
        </references>
      </pivotArea>
    </format>
    <format dxfId="145">
      <pivotArea grandRow="1" outline="0" collapsedLevelsAreSubtotals="1" fieldPosition="0"/>
    </format>
    <format dxfId="144">
      <pivotArea field="4" grandRow="1" outline="0" collapsedLevelsAreSubtotals="1" axis="axisRow" fieldPosition="0">
        <references count="1">
          <reference field="4294967294" count="1" selected="0">
            <x v="0"/>
          </reference>
        </references>
      </pivotArea>
    </format>
    <format dxfId="143">
      <pivotArea field="4" grandRow="1" outline="0" collapsedLevelsAreSubtotals="1" axis="axisRow" fieldPosition="0">
        <references count="1">
          <reference field="4294967294" count="1" selected="0">
            <x v="1"/>
          </reference>
        </references>
      </pivotArea>
    </format>
    <format dxfId="142">
      <pivotArea type="all" dataOnly="0" outline="0" fieldPosition="0"/>
    </format>
    <format dxfId="141">
      <pivotArea outline="0" collapsedLevelsAreSubtotals="1" fieldPosition="0"/>
    </format>
    <format dxfId="140">
      <pivotArea field="4" type="button" dataOnly="0" labelOnly="1" outline="0" axis="axisRow" fieldPosition="0"/>
    </format>
    <format dxfId="139">
      <pivotArea dataOnly="0" labelOnly="1" fieldPosition="0">
        <references count="1">
          <reference field="4" count="10">
            <x v="1"/>
            <x v="2"/>
            <x v="3"/>
            <x v="4"/>
            <x v="6"/>
            <x v="7"/>
            <x v="9"/>
            <x v="11"/>
            <x v="12"/>
            <x v="13"/>
          </reference>
        </references>
      </pivotArea>
    </format>
    <format dxfId="138">
      <pivotArea dataOnly="0" labelOnly="1" grandRow="1" outline="0" fieldPosition="0"/>
    </format>
    <format dxfId="137">
      <pivotArea dataOnly="0" labelOnly="1" outline="0" fieldPosition="0">
        <references count="1">
          <reference field="4294967294" count="2">
            <x v="0"/>
            <x v="1"/>
          </reference>
        </references>
      </pivotArea>
    </format>
    <format dxfId="136">
      <pivotArea type="all" dataOnly="0" outline="0" fieldPosition="0"/>
    </format>
    <format dxfId="135">
      <pivotArea outline="0" collapsedLevelsAreSubtotals="1" fieldPosition="0"/>
    </format>
    <format dxfId="134">
      <pivotArea field="4" type="button" dataOnly="0" labelOnly="1" outline="0" axis="axisRow" fieldPosition="0"/>
    </format>
    <format dxfId="133">
      <pivotArea dataOnly="0" labelOnly="1" fieldPosition="0">
        <references count="1">
          <reference field="4" count="10">
            <x v="1"/>
            <x v="2"/>
            <x v="3"/>
            <x v="4"/>
            <x v="6"/>
            <x v="7"/>
            <x v="9"/>
            <x v="11"/>
            <x v="12"/>
            <x v="13"/>
          </reference>
        </references>
      </pivotArea>
    </format>
    <format dxfId="132">
      <pivotArea dataOnly="0" labelOnly="1" grandRow="1" outline="0" fieldPosition="0"/>
    </format>
    <format dxfId="131">
      <pivotArea dataOnly="0" labelOnly="1" outline="0" fieldPosition="0">
        <references count="1">
          <reference field="4294967294" count="2">
            <x v="0"/>
            <x v="1"/>
          </reference>
        </references>
      </pivotArea>
    </format>
    <format dxfId="130">
      <pivotArea type="all" dataOnly="0" outline="0" fieldPosition="0"/>
    </format>
    <format dxfId="129">
      <pivotArea outline="0" collapsedLevelsAreSubtotals="1" fieldPosition="0"/>
    </format>
    <format dxfId="128">
      <pivotArea dataOnly="0" labelOnly="1" fieldPosition="0">
        <references count="1">
          <reference field="4" count="10">
            <x v="1"/>
            <x v="2"/>
            <x v="3"/>
            <x v="4"/>
            <x v="6"/>
            <x v="7"/>
            <x v="9"/>
            <x v="11"/>
            <x v="12"/>
            <x v="13"/>
          </reference>
        </references>
      </pivotArea>
    </format>
    <format dxfId="127">
      <pivotArea field="4" type="button" dataOnly="0" labelOnly="1" outline="0" axis="axisRow" fieldPosition="0"/>
    </format>
    <format dxfId="126">
      <pivotArea dataOnly="0" labelOnly="1" outline="0" fieldPosition="0">
        <references count="1">
          <reference field="4294967294" count="2">
            <x v="0"/>
            <x v="1"/>
          </reference>
        </references>
      </pivotArea>
    </format>
    <format dxfId="125">
      <pivotArea grandRow="1" outline="0" collapsedLevelsAreSubtotals="1" fieldPosition="0"/>
    </format>
    <format dxfId="124">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2">
    <filter fld="5" type="count" evalOrder="-1" id="1" iMeasureFld="0">
      <autoFilter ref="A1">
        <filterColumn colId="0">
          <top10 val="10" filterVal="10"/>
        </filterColumn>
      </autoFilter>
    </filter>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t_Top10_SalesReps" cacheId="6" applyNumberFormats="0" applyBorderFormats="0" applyFontFormats="0" applyPatternFormats="0" applyAlignmentFormats="0" applyWidthHeightFormats="1" dataCaption="Values" updatedVersion="8" minRefreshableVersion="3" showDrill="0" itemPrintTitles="1" createdVersion="6" indent="0" multipleFieldFilters="0" chartFormat="9" rowHeaderCaption="Top Sales Reps" fieldListSortAscending="1">
  <location ref="N3:P12" firstHeaderRow="0" firstDataRow="1" firstDataCol="1"/>
  <pivotFields count="16">
    <pivotField outline="0" showAll="0"/>
    <pivotField numFmtId="14" outline="0" showAll="0">
      <items count="15">
        <item x="0"/>
        <item x="1"/>
        <item x="2"/>
        <item x="3"/>
        <item x="4"/>
        <item x="5"/>
        <item x="6"/>
        <item x="7"/>
        <item x="8"/>
        <item x="9"/>
        <item x="10"/>
        <item x="11"/>
        <item x="12"/>
        <item x="13"/>
        <item t="default"/>
      </items>
    </pivotField>
    <pivotField axis="axisRow" outline="0" showAll="0" sortType="descending">
      <items count="9">
        <item x="6"/>
        <item x="0"/>
        <item x="1"/>
        <item x="4"/>
        <item x="2"/>
        <item x="3"/>
        <item x="5"/>
        <item x="7"/>
        <item t="default"/>
      </items>
      <autoSortScope>
        <pivotArea dataOnly="0" outline="0" fieldPosition="0">
          <references count="1">
            <reference field="4294967294" count="1" selected="0">
              <x v="0"/>
            </reference>
          </references>
        </pivotArea>
      </autoSortScope>
    </pivotField>
    <pivotField outline="0" showAll="0"/>
    <pivotField outline="0" showAll="0">
      <items count="15">
        <item x="2"/>
        <item x="0"/>
        <item x="3"/>
        <item x="13"/>
        <item x="10"/>
        <item x="6"/>
        <item x="8"/>
        <item x="1"/>
        <item x="12"/>
        <item x="7"/>
        <item x="11"/>
        <item x="9"/>
        <item x="5"/>
        <item x="4"/>
        <item t="default"/>
      </items>
    </pivotField>
    <pivotField outline="0" showAll="0" measureFilter="1"/>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showAll="0"/>
    <pivotField outline="0" showAll="0"/>
  </pivotFields>
  <rowFields count="1">
    <field x="2"/>
  </rowFields>
  <rowItems count="9">
    <i>
      <x v="1"/>
    </i>
    <i>
      <x v="6"/>
    </i>
    <i>
      <x v="5"/>
    </i>
    <i>
      <x v="4"/>
    </i>
    <i>
      <x v="2"/>
    </i>
    <i>
      <x v="7"/>
    </i>
    <i>
      <x/>
    </i>
    <i>
      <x v="3"/>
    </i>
    <i t="grand">
      <x/>
    </i>
  </rowItems>
  <colFields count="1">
    <field x="-2"/>
  </colFields>
  <colItems count="2">
    <i>
      <x/>
    </i>
    <i i="1">
      <x v="1"/>
    </i>
  </colItems>
  <dataFields count="2">
    <dataField name="Total Sales" fld="6" baseField="0" baseItem="0" numFmtId="164"/>
    <dataField name="% of Total" fld="6" showDataAs="percentOfTotal" baseField="2" baseItem="1" numFmtId="166"/>
  </dataFields>
  <formats count="24">
    <format dxfId="173">
      <pivotArea grandRow="1" outline="0" collapsedLevelsAreSubtotals="1" fieldPosition="0"/>
    </format>
    <format dxfId="172">
      <pivotArea outline="0" fieldPosition="0">
        <references count="1">
          <reference field="4294967294" count="1">
            <x v="1"/>
          </reference>
        </references>
      </pivotArea>
    </format>
    <format dxfId="171">
      <pivotArea dataOnly="0" labelOnly="1" outline="0" fieldPosition="0">
        <references count="1">
          <reference field="4294967294" count="1">
            <x v="1"/>
          </reference>
        </references>
      </pivotArea>
    </format>
    <format dxfId="170">
      <pivotArea dataOnly="0" labelOnly="1" outline="0" fieldPosition="0">
        <references count="1">
          <reference field="4294967294" count="1">
            <x v="0"/>
          </reference>
        </references>
      </pivotArea>
    </format>
    <format dxfId="169">
      <pivotArea type="all" dataOnly="0" outline="0" fieldPosition="0"/>
    </format>
    <format dxfId="168">
      <pivotArea outline="0" collapsedLevelsAreSubtotals="1" fieldPosition="0"/>
    </format>
    <format dxfId="167">
      <pivotArea field="2" type="button" dataOnly="0" labelOnly="1" outline="0" axis="axisRow" fieldPosition="0"/>
    </format>
    <format dxfId="166">
      <pivotArea dataOnly="0" labelOnly="1" fieldPosition="0">
        <references count="1">
          <reference field="2" count="0"/>
        </references>
      </pivotArea>
    </format>
    <format dxfId="165">
      <pivotArea dataOnly="0" labelOnly="1" grandRow="1" outline="0" fieldPosition="0"/>
    </format>
    <format dxfId="164">
      <pivotArea dataOnly="0" labelOnly="1" outline="0" fieldPosition="0">
        <references count="1">
          <reference field="4294967294" count="2">
            <x v="0"/>
            <x v="1"/>
          </reference>
        </references>
      </pivotArea>
    </format>
    <format dxfId="163">
      <pivotArea type="all" dataOnly="0" outline="0" fieldPosition="0"/>
    </format>
    <format dxfId="162">
      <pivotArea outline="0" collapsedLevelsAreSubtotals="1" fieldPosition="0"/>
    </format>
    <format dxfId="161">
      <pivotArea field="2" type="button" dataOnly="0" labelOnly="1" outline="0" axis="axisRow" fieldPosition="0"/>
    </format>
    <format dxfId="160">
      <pivotArea dataOnly="0" labelOnly="1" fieldPosition="0">
        <references count="1">
          <reference field="2" count="0"/>
        </references>
      </pivotArea>
    </format>
    <format dxfId="159">
      <pivotArea dataOnly="0" labelOnly="1" grandRow="1" outline="0" fieldPosition="0"/>
    </format>
    <format dxfId="158">
      <pivotArea dataOnly="0" labelOnly="1" outline="0" fieldPosition="0">
        <references count="1">
          <reference field="4294967294" count="2">
            <x v="0"/>
            <x v="1"/>
          </reference>
        </references>
      </pivotArea>
    </format>
    <format dxfId="157">
      <pivotArea type="all" dataOnly="0" outline="0" fieldPosition="0"/>
    </format>
    <format dxfId="156">
      <pivotArea outline="0" collapsedLevelsAreSubtotals="1" fieldPosition="0"/>
    </format>
    <format dxfId="155">
      <pivotArea dataOnly="0" labelOnly="1" fieldPosition="0">
        <references count="1">
          <reference field="2" count="0"/>
        </references>
      </pivotArea>
    </format>
    <format dxfId="154">
      <pivotArea field="2" type="button" dataOnly="0" labelOnly="1" outline="0" axis="axisRow" fieldPosition="0"/>
    </format>
    <format dxfId="153">
      <pivotArea dataOnly="0" labelOnly="1" outline="0" fieldPosition="0">
        <references count="1">
          <reference field="4294967294" count="2">
            <x v="0"/>
            <x v="1"/>
          </reference>
        </references>
      </pivotArea>
    </format>
    <format dxfId="152">
      <pivotArea dataOnly="0" labelOnly="1" grandRow="1" outline="0" fieldPosition="0"/>
    </format>
    <format dxfId="151">
      <pivotArea field="2" grandRow="1" outline="0" collapsedLevelsAreSubtotals="1" axis="axisRow" fieldPosition="0">
        <references count="1">
          <reference field="4294967294" count="1" selected="0">
            <x v="0"/>
          </reference>
        </references>
      </pivotArea>
    </format>
    <format dxfId="150">
      <pivotArea field="2" grandRow="1" outline="0" collapsedLevelsAreSubtotals="1" axis="axisRow" fieldPosition="0">
        <references count="1">
          <reference field="4294967294" count="1" selected="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t_Top10_Customers" cacheId="6" applyNumberFormats="0" applyBorderFormats="0" applyFontFormats="0" applyPatternFormats="0" applyAlignmentFormats="0" applyWidthHeightFormats="1" dataCaption="Values" updatedVersion="8" minRefreshableVersion="3" showDrill="0" itemPrintTitles="1" createdVersion="6" indent="0" multipleFieldFilters="0" chartFormat="8" rowHeaderCaption="Top 10 Customers" fieldListSortAscending="1">
  <location ref="J3:L14" firstHeaderRow="0" firstDataRow="1" firstDataCol="1"/>
  <pivotFields count="16">
    <pivotField outline="0" showAll="0"/>
    <pivotField numFmtId="14" outline="0" showAll="0">
      <items count="15">
        <item x="0"/>
        <item x="1"/>
        <item x="2"/>
        <item x="3"/>
        <item x="4"/>
        <item x="5"/>
        <item x="6"/>
        <item x="7"/>
        <item x="8"/>
        <item x="9"/>
        <item x="10"/>
        <item x="11"/>
        <item x="12"/>
        <item x="13"/>
        <item t="default"/>
      </items>
    </pivotField>
    <pivotField outline="0" showAll="0"/>
    <pivotField axis="axisRow" outline="0" showAll="0" measureFilter="1" sortType="descending">
      <items count="15">
        <item x="11"/>
        <item x="10"/>
        <item x="2"/>
        <item x="13"/>
        <item x="8"/>
        <item x="9"/>
        <item x="3"/>
        <item x="6"/>
        <item x="1"/>
        <item x="4"/>
        <item x="5"/>
        <item x="7"/>
        <item x="0"/>
        <item x="12"/>
        <item t="default"/>
      </items>
      <autoSortScope>
        <pivotArea dataOnly="0" outline="0" fieldPosition="0">
          <references count="1">
            <reference field="4294967294" count="1" selected="0">
              <x v="0"/>
            </reference>
          </references>
        </pivotArea>
      </autoSortScope>
    </pivotField>
    <pivotField outline="0" showAll="0">
      <items count="15">
        <item x="2"/>
        <item x="0"/>
        <item x="3"/>
        <item x="13"/>
        <item x="10"/>
        <item x="6"/>
        <item x="8"/>
        <item x="1"/>
        <item x="12"/>
        <item x="7"/>
        <item x="11"/>
        <item x="9"/>
        <item x="5"/>
        <item x="4"/>
        <item t="default"/>
      </items>
    </pivotField>
    <pivotField outline="0" showAll="0" measureFilter="1"/>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showAll="0"/>
    <pivotField outline="0" showAll="0"/>
  </pivotFields>
  <rowFields count="1">
    <field x="3"/>
  </rowFields>
  <rowItems count="11">
    <i>
      <x v="11"/>
    </i>
    <i>
      <x v="7"/>
    </i>
    <i>
      <x v="6"/>
    </i>
    <i>
      <x v="8"/>
    </i>
    <i>
      <x v="5"/>
    </i>
    <i>
      <x/>
    </i>
    <i>
      <x v="9"/>
    </i>
    <i>
      <x v="10"/>
    </i>
    <i>
      <x v="12"/>
    </i>
    <i>
      <x v="4"/>
    </i>
    <i t="grand">
      <x/>
    </i>
  </rowItems>
  <colFields count="1">
    <field x="-2"/>
  </colFields>
  <colItems count="2">
    <i>
      <x/>
    </i>
    <i i="1">
      <x v="1"/>
    </i>
  </colItems>
  <dataFields count="2">
    <dataField name="Total Sales" fld="6" baseField="0" baseItem="0" numFmtId="164"/>
    <dataField name="% of Total" fld="6" showDataAs="percentOfTotal" baseField="3" baseItem="11" numFmtId="166"/>
  </dataFields>
  <formats count="22">
    <format dxfId="195">
      <pivotArea grandRow="1" outline="0" collapsedLevelsAreSubtotals="1" fieldPosition="0"/>
    </format>
    <format dxfId="194">
      <pivotArea outline="0" fieldPosition="0">
        <references count="1">
          <reference field="4294967294" count="1">
            <x v="1"/>
          </reference>
        </references>
      </pivotArea>
    </format>
    <format dxfId="193">
      <pivotArea dataOnly="0" labelOnly="1" outline="0" fieldPosition="0">
        <references count="1">
          <reference field="4294967294" count="1">
            <x v="0"/>
          </reference>
        </references>
      </pivotArea>
    </format>
    <format dxfId="192">
      <pivotArea type="all" dataOnly="0" outline="0" fieldPosition="0"/>
    </format>
    <format dxfId="191">
      <pivotArea outline="0" collapsedLevelsAreSubtotals="1" fieldPosition="0"/>
    </format>
    <format dxfId="190">
      <pivotArea field="3" type="button" dataOnly="0" labelOnly="1" outline="0" axis="axisRow" fieldPosition="0"/>
    </format>
    <format dxfId="189">
      <pivotArea dataOnly="0" labelOnly="1" fieldPosition="0">
        <references count="1">
          <reference field="3" count="10">
            <x v="0"/>
            <x v="4"/>
            <x v="5"/>
            <x v="6"/>
            <x v="7"/>
            <x v="8"/>
            <x v="9"/>
            <x v="10"/>
            <x v="11"/>
            <x v="12"/>
          </reference>
        </references>
      </pivotArea>
    </format>
    <format dxfId="188">
      <pivotArea dataOnly="0" labelOnly="1" grandRow="1" outline="0" fieldPosition="0"/>
    </format>
    <format dxfId="187">
      <pivotArea dataOnly="0" labelOnly="1" outline="0" fieldPosition="0">
        <references count="1">
          <reference field="4294967294" count="2">
            <x v="0"/>
            <x v="1"/>
          </reference>
        </references>
      </pivotArea>
    </format>
    <format dxfId="186">
      <pivotArea type="all" dataOnly="0" outline="0" fieldPosition="0"/>
    </format>
    <format dxfId="185">
      <pivotArea outline="0" collapsedLevelsAreSubtotals="1" fieldPosition="0"/>
    </format>
    <format dxfId="184">
      <pivotArea field="3" type="button" dataOnly="0" labelOnly="1" outline="0" axis="axisRow" fieldPosition="0"/>
    </format>
    <format dxfId="183">
      <pivotArea dataOnly="0" labelOnly="1" fieldPosition="0">
        <references count="1">
          <reference field="3" count="10">
            <x v="0"/>
            <x v="4"/>
            <x v="5"/>
            <x v="6"/>
            <x v="7"/>
            <x v="8"/>
            <x v="9"/>
            <x v="10"/>
            <x v="11"/>
            <x v="12"/>
          </reference>
        </references>
      </pivotArea>
    </format>
    <format dxfId="182">
      <pivotArea dataOnly="0" labelOnly="1" grandRow="1" outline="0" fieldPosition="0"/>
    </format>
    <format dxfId="181">
      <pivotArea dataOnly="0" labelOnly="1" outline="0" fieldPosition="0">
        <references count="1">
          <reference field="4294967294" count="2">
            <x v="0"/>
            <x v="1"/>
          </reference>
        </references>
      </pivotArea>
    </format>
    <format dxfId="180">
      <pivotArea type="all" dataOnly="0" outline="0" fieldPosition="0"/>
    </format>
    <format dxfId="179">
      <pivotArea outline="0" collapsedLevelsAreSubtotals="1" fieldPosition="0"/>
    </format>
    <format dxfId="178">
      <pivotArea dataOnly="0" labelOnly="1" fieldPosition="0">
        <references count="1">
          <reference field="3" count="10">
            <x v="0"/>
            <x v="4"/>
            <x v="5"/>
            <x v="6"/>
            <x v="7"/>
            <x v="8"/>
            <x v="9"/>
            <x v="10"/>
            <x v="11"/>
            <x v="12"/>
          </reference>
        </references>
      </pivotArea>
    </format>
    <format dxfId="177">
      <pivotArea field="3" type="button" dataOnly="0" labelOnly="1" outline="0" axis="axisRow" fieldPosition="0"/>
    </format>
    <format dxfId="176">
      <pivotArea dataOnly="0" labelOnly="1" outline="0" fieldPosition="0">
        <references count="1">
          <reference field="4294967294" count="2">
            <x v="0"/>
            <x v="1"/>
          </reference>
        </references>
      </pivotArea>
    </format>
    <format dxfId="175">
      <pivotArea grandRow="1" outline="0" collapsedLevelsAreSubtotals="1" fieldPosition="0"/>
    </format>
    <format dxfId="174">
      <pivotArea dataOnly="0" labelOnly="1" grandRow="1" outline="0"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2">
    <filter fld="5" type="count" evalOrder="-1" id="1" iMeasureFld="0">
      <autoFilter ref="A1">
        <filterColumn colId="0">
          <top10 val="10" filterVal="10"/>
        </filterColumn>
      </autoFilter>
    </filter>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t_Top10_Products" cacheId="6" applyNumberFormats="0" applyBorderFormats="0" applyFontFormats="0" applyPatternFormats="0" applyAlignmentFormats="0" applyWidthHeightFormats="1" dataCaption="Values" updatedVersion="8" minRefreshableVersion="3" showDrill="0" itemPrintTitles="1" createdVersion="6" indent="0" multipleFieldFilters="0" chartFormat="13" rowHeaderCaption="Top 10 Products" fieldListSortAscending="1">
  <location ref="F3:H14" firstHeaderRow="0" firstDataRow="1" firstDataCol="1"/>
  <pivotFields count="16">
    <pivotField outline="0" showAll="0"/>
    <pivotField numFmtId="14" outline="0" showAll="0">
      <items count="15">
        <item x="0"/>
        <item x="1"/>
        <item x="2"/>
        <item x="3"/>
        <item x="4"/>
        <item x="5"/>
        <item x="6"/>
        <item x="7"/>
        <item x="8"/>
        <item x="9"/>
        <item x="10"/>
        <item x="11"/>
        <item x="12"/>
        <item x="13"/>
        <item t="default"/>
      </items>
    </pivotField>
    <pivotField outline="0" showAll="0"/>
    <pivotField outline="0" showAll="0"/>
    <pivotField outline="0" showAll="0">
      <items count="15">
        <item x="2"/>
        <item x="0"/>
        <item x="3"/>
        <item x="13"/>
        <item x="10"/>
        <item x="6"/>
        <item x="8"/>
        <item x="1"/>
        <item x="12"/>
        <item x="7"/>
        <item x="11"/>
        <item x="9"/>
        <item x="5"/>
        <item x="4"/>
        <item t="default"/>
      </items>
    </pivotField>
    <pivotField axis="axisRow" outline="0" showAll="0" measureFilter="1" sortType="descending">
      <items count="24">
        <item x="0"/>
        <item x="1"/>
        <item x="3"/>
        <item x="2"/>
        <item x="4"/>
        <item x="5"/>
        <item x="6"/>
        <item x="7"/>
        <item x="8"/>
        <item x="9"/>
        <item x="10"/>
        <item x="12"/>
        <item x="11"/>
        <item x="16"/>
        <item x="14"/>
        <item x="13"/>
        <item x="15"/>
        <item x="17"/>
        <item x="22"/>
        <item x="21"/>
        <item x="20"/>
        <item x="19"/>
        <item x="18"/>
        <item t="default"/>
      </items>
      <autoSortScope>
        <pivotArea dataOnly="0" outline="0" fieldPosition="0">
          <references count="1">
            <reference field="4294967294" count="1" selected="0">
              <x v="0"/>
            </reference>
          </references>
        </pivotArea>
      </autoSortScope>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showAll="0"/>
    <pivotField outline="0" showAll="0"/>
  </pivotFields>
  <rowFields count="1">
    <field x="5"/>
  </rowFields>
  <rowItems count="11">
    <i>
      <x v="5"/>
    </i>
    <i>
      <x/>
    </i>
    <i>
      <x v="21"/>
    </i>
    <i>
      <x v="15"/>
    </i>
    <i>
      <x v="8"/>
    </i>
    <i>
      <x v="9"/>
    </i>
    <i>
      <x v="7"/>
    </i>
    <i>
      <x v="11"/>
    </i>
    <i>
      <x v="13"/>
    </i>
    <i>
      <x v="3"/>
    </i>
    <i t="grand">
      <x/>
    </i>
  </rowItems>
  <colFields count="1">
    <field x="-2"/>
  </colFields>
  <colItems count="2">
    <i>
      <x/>
    </i>
    <i i="1">
      <x v="1"/>
    </i>
  </colItems>
  <dataFields count="2">
    <dataField name="Total Sales" fld="6" baseField="0" baseItem="0" numFmtId="164"/>
    <dataField name="% of Total" fld="6" showDataAs="percentOfTotal" baseField="5" baseItem="17" numFmtId="166"/>
  </dataFields>
  <formats count="23">
    <format dxfId="218">
      <pivotArea grandRow="1" outline="0" collapsedLevelsAreSubtotals="1" fieldPosition="0"/>
    </format>
    <format dxfId="217">
      <pivotArea outline="0" fieldPosition="0">
        <references count="1">
          <reference field="4294967294" count="1">
            <x v="1"/>
          </reference>
        </references>
      </pivotArea>
    </format>
    <format dxfId="216">
      <pivotArea dataOnly="0" labelOnly="1" outline="0" fieldPosition="0">
        <references count="1">
          <reference field="4294967294" count="1">
            <x v="1"/>
          </reference>
        </references>
      </pivotArea>
    </format>
    <format dxfId="215">
      <pivotArea dataOnly="0" labelOnly="1" outline="0" fieldPosition="0">
        <references count="1">
          <reference field="4294967294" count="1">
            <x v="0"/>
          </reference>
        </references>
      </pivotArea>
    </format>
    <format dxfId="214">
      <pivotArea type="all" dataOnly="0" outline="0" fieldPosition="0"/>
    </format>
    <format dxfId="213">
      <pivotArea outline="0" collapsedLevelsAreSubtotals="1" fieldPosition="0"/>
    </format>
    <format dxfId="212">
      <pivotArea field="5" type="button" dataOnly="0" labelOnly="1" outline="0" axis="axisRow" fieldPosition="0"/>
    </format>
    <format dxfId="211">
      <pivotArea dataOnly="0" labelOnly="1" fieldPosition="0">
        <references count="1">
          <reference field="5" count="10">
            <x v="0"/>
            <x v="3"/>
            <x v="5"/>
            <x v="7"/>
            <x v="8"/>
            <x v="9"/>
            <x v="11"/>
            <x v="13"/>
            <x v="15"/>
            <x v="21"/>
          </reference>
        </references>
      </pivotArea>
    </format>
    <format dxfId="210">
      <pivotArea dataOnly="0" labelOnly="1" grandRow="1" outline="0" fieldPosition="0"/>
    </format>
    <format dxfId="209">
      <pivotArea dataOnly="0" labelOnly="1" outline="0" fieldPosition="0">
        <references count="1">
          <reference field="4294967294" count="2">
            <x v="0"/>
            <x v="1"/>
          </reference>
        </references>
      </pivotArea>
    </format>
    <format dxfId="208">
      <pivotArea type="all" dataOnly="0" outline="0" fieldPosition="0"/>
    </format>
    <format dxfId="207">
      <pivotArea outline="0" collapsedLevelsAreSubtotals="1" fieldPosition="0"/>
    </format>
    <format dxfId="206">
      <pivotArea field="5" type="button" dataOnly="0" labelOnly="1" outline="0" axis="axisRow" fieldPosition="0"/>
    </format>
    <format dxfId="205">
      <pivotArea dataOnly="0" labelOnly="1" fieldPosition="0">
        <references count="1">
          <reference field="5" count="10">
            <x v="0"/>
            <x v="3"/>
            <x v="5"/>
            <x v="7"/>
            <x v="8"/>
            <x v="9"/>
            <x v="11"/>
            <x v="13"/>
            <x v="15"/>
            <x v="21"/>
          </reference>
        </references>
      </pivotArea>
    </format>
    <format dxfId="204">
      <pivotArea dataOnly="0" labelOnly="1" grandRow="1" outline="0" fieldPosition="0"/>
    </format>
    <format dxfId="203">
      <pivotArea dataOnly="0" labelOnly="1" outline="0" fieldPosition="0">
        <references count="1">
          <reference field="4294967294" count="2">
            <x v="0"/>
            <x v="1"/>
          </reference>
        </references>
      </pivotArea>
    </format>
    <format dxfId="202">
      <pivotArea type="all" dataOnly="0" outline="0" fieldPosition="0"/>
    </format>
    <format dxfId="201">
      <pivotArea outline="0" collapsedLevelsAreSubtotals="1" fieldPosition="0"/>
    </format>
    <format dxfId="200">
      <pivotArea dataOnly="0" labelOnly="1" fieldPosition="0">
        <references count="1">
          <reference field="5" count="10">
            <x v="0"/>
            <x v="3"/>
            <x v="5"/>
            <x v="7"/>
            <x v="8"/>
            <x v="9"/>
            <x v="11"/>
            <x v="13"/>
            <x v="15"/>
            <x v="21"/>
          </reference>
        </references>
      </pivotArea>
    </format>
    <format dxfId="199">
      <pivotArea field="5" type="button" dataOnly="0" labelOnly="1" outline="0" axis="axisRow" fieldPosition="0"/>
    </format>
    <format dxfId="198">
      <pivotArea dataOnly="0" labelOnly="1" outline="0" fieldPosition="0">
        <references count="1">
          <reference field="4294967294" count="2">
            <x v="0"/>
            <x v="1"/>
          </reference>
        </references>
      </pivotArea>
    </format>
    <format dxfId="197">
      <pivotArea grandRow="1" outline="0" collapsedLevelsAreSubtotals="1" fieldPosition="0"/>
    </format>
    <format dxfId="196">
      <pivotArea dataOnly="0" labelOnly="1" grandRow="1" outline="0"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ivotTable1" cacheId="6" applyNumberFormats="0" applyBorderFormats="0" applyFontFormats="0" applyPatternFormats="0" applyAlignmentFormats="0" applyWidthHeightFormats="1" dataCaption="Values" updatedVersion="8" minRefreshableVersion="3" showDrill="0" itemPrintTitles="1" createdVersion="6" indent="0" multipleFieldFilters="0" chartFormat="1" rowHeaderCaption="Total Sales by Sales Rep" colHeaderCaption=" " fieldListSortAscending="1">
  <location ref="B44:R76" firstHeaderRow="1" firstDataRow="2" firstDataCol="2"/>
  <pivotFields count="16">
    <pivotField outline="0" showAll="0"/>
    <pivotField axis="axisCol" numFmtId="14" outline="0">
      <items count="15">
        <item x="0"/>
        <item x="1"/>
        <item x="2"/>
        <item x="3"/>
        <item x="4"/>
        <item x="5"/>
        <item x="6"/>
        <item x="7"/>
        <item x="8"/>
        <item x="9"/>
        <item x="10"/>
        <item x="11"/>
        <item x="12"/>
        <item x="13"/>
        <item t="default"/>
      </items>
    </pivotField>
    <pivotField axis="axisRow" outline="0" showAll="0">
      <items count="9">
        <item x="6"/>
        <item x="0"/>
        <item x="1"/>
        <item x="4"/>
        <item x="2"/>
        <item x="3"/>
        <item x="5"/>
        <item x="7"/>
        <item t="default"/>
      </items>
    </pivotField>
    <pivotField axis="axisRow"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outline="0" showAll="0" sortType="descending">
      <items count="24">
        <item x="0"/>
        <item x="1"/>
        <item x="3"/>
        <item x="2"/>
        <item x="4"/>
        <item x="5"/>
        <item x="6"/>
        <item x="7"/>
        <item x="8"/>
        <item x="9"/>
        <item x="10"/>
        <item x="12"/>
        <item x="11"/>
        <item x="16"/>
        <item x="14"/>
        <item x="13"/>
        <item x="15"/>
        <item x="17"/>
        <item x="22"/>
        <item x="21"/>
        <item x="20"/>
        <item x="19"/>
        <item x="18"/>
        <item t="default"/>
      </items>
      <autoSortScope>
        <pivotArea dataOnly="0" outline="0" fieldPosition="0">
          <references count="1">
            <reference field="4294967294" count="1" selected="0">
              <x v="0"/>
            </reference>
          </references>
        </pivotArea>
      </autoSortScope>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showAll="0"/>
    <pivotField outline="0" showAll="0"/>
  </pivotFields>
  <rowFields count="2">
    <field x="2"/>
    <field x="3"/>
  </rowFields>
  <rowItems count="31">
    <i>
      <x/>
      <x v="6"/>
    </i>
    <i t="default">
      <x/>
    </i>
    <i>
      <x v="1"/>
      <x v="1"/>
    </i>
    <i r="1">
      <x v="2"/>
    </i>
    <i r="1">
      <x v="5"/>
    </i>
    <i r="1">
      <x v="12"/>
    </i>
    <i r="1">
      <x v="13"/>
    </i>
    <i t="default">
      <x v="1"/>
    </i>
    <i>
      <x v="2"/>
      <x v="4"/>
    </i>
    <i r="1">
      <x v="5"/>
    </i>
    <i r="1">
      <x v="7"/>
    </i>
    <i t="default">
      <x v="2"/>
    </i>
    <i>
      <x v="3"/>
      <x v="6"/>
    </i>
    <i t="default">
      <x v="3"/>
    </i>
    <i>
      <x v="4"/>
      <x v="3"/>
    </i>
    <i r="1">
      <x v="7"/>
    </i>
    <i r="1">
      <x v="9"/>
    </i>
    <i r="1">
      <x v="11"/>
    </i>
    <i t="default">
      <x v="4"/>
    </i>
    <i>
      <x v="5"/>
      <x v="6"/>
    </i>
    <i r="1">
      <x v="7"/>
    </i>
    <i t="default">
      <x v="5"/>
    </i>
    <i>
      <x v="6"/>
      <x/>
    </i>
    <i r="1">
      <x v="2"/>
    </i>
    <i r="1">
      <x v="4"/>
    </i>
    <i r="1">
      <x v="9"/>
    </i>
    <i r="1">
      <x v="10"/>
    </i>
    <i t="default">
      <x v="6"/>
    </i>
    <i>
      <x v="7"/>
      <x v="8"/>
    </i>
    <i t="default">
      <x v="7"/>
    </i>
    <i t="grand">
      <x/>
    </i>
  </rowItems>
  <colFields count="1">
    <field x="1"/>
  </colFields>
  <colItems count="15">
    <i>
      <x/>
    </i>
    <i>
      <x v="1"/>
    </i>
    <i>
      <x v="2"/>
    </i>
    <i>
      <x v="3"/>
    </i>
    <i>
      <x v="4"/>
    </i>
    <i>
      <x v="5"/>
    </i>
    <i>
      <x v="6"/>
    </i>
    <i>
      <x v="7"/>
    </i>
    <i>
      <x v="8"/>
    </i>
    <i>
      <x v="9"/>
    </i>
    <i>
      <x v="10"/>
    </i>
    <i>
      <x v="11"/>
    </i>
    <i>
      <x v="12"/>
    </i>
    <i>
      <x v="13"/>
    </i>
    <i t="grand">
      <x/>
    </i>
  </colItems>
  <dataFields count="1">
    <dataField name=" " fld="6" baseField="0" baseItem="0" numFmtId="164"/>
  </dataFields>
  <formats count="26">
    <format dxfId="91">
      <pivotArea grandRow="1" outline="0" collapsedLevelsAreSubtotals="1" fieldPosition="0"/>
    </format>
    <format dxfId="90">
      <pivotArea dataOnly="0" labelOnly="1" outline="0" fieldPosition="0">
        <references count="1">
          <reference field="4294967294" count="1">
            <x v="0"/>
          </reference>
        </references>
      </pivotArea>
    </format>
    <format dxfId="89">
      <pivotArea dataOnly="0" labelOnly="1" fieldPosition="0">
        <references count="1">
          <reference field="1" count="0"/>
        </references>
      </pivotArea>
    </format>
    <format dxfId="88">
      <pivotArea dataOnly="0" labelOnly="1" grandCol="1" outline="0" fieldPosition="0"/>
    </format>
    <format dxfId="87">
      <pivotArea dataOnly="0" labelOnly="1" fieldPosition="0">
        <references count="1">
          <reference field="1" count="0"/>
        </references>
      </pivotArea>
    </format>
    <format dxfId="86">
      <pivotArea dataOnly="0" labelOnly="1" grandCol="1" outline="0" fieldPosition="0"/>
    </format>
    <format dxfId="85">
      <pivotArea type="all" dataOnly="0" outline="0" fieldPosition="0"/>
    </format>
    <format dxfId="84">
      <pivotArea outline="0" collapsedLevelsAreSubtotals="1" fieldPosition="0"/>
    </format>
    <format dxfId="83">
      <pivotArea type="origin" dataOnly="0" labelOnly="1" outline="0" fieldPosition="0"/>
    </format>
    <format dxfId="82">
      <pivotArea field="1" type="button" dataOnly="0" labelOnly="1" outline="0" axis="axisCol" fieldPosition="0"/>
    </format>
    <format dxfId="81">
      <pivotArea type="topRight" dataOnly="0" labelOnly="1" outline="0" fieldPosition="0"/>
    </format>
    <format dxfId="80">
      <pivotArea field="2" type="button" dataOnly="0" labelOnly="1" outline="0" axis="axisRow" fieldPosition="0"/>
    </format>
    <format dxfId="79">
      <pivotArea field="3" type="button" dataOnly="0" labelOnly="1" outline="0" axis="axisRow" fieldPosition="1"/>
    </format>
    <format dxfId="78">
      <pivotArea dataOnly="0" labelOnly="1" fieldPosition="0">
        <references count="1">
          <reference field="2" count="0"/>
        </references>
      </pivotArea>
    </format>
    <format dxfId="77">
      <pivotArea dataOnly="0" labelOnly="1" fieldPosition="0">
        <references count="1">
          <reference field="2" count="0" defaultSubtotal="1"/>
        </references>
      </pivotArea>
    </format>
    <format dxfId="76">
      <pivotArea dataOnly="0" labelOnly="1" grandRow="1" outline="0" fieldPosition="0"/>
    </format>
    <format dxfId="75">
      <pivotArea dataOnly="0" labelOnly="1" fieldPosition="0">
        <references count="2">
          <reference field="2" count="1" selected="0">
            <x v="0"/>
          </reference>
          <reference field="3" count="1">
            <x v="6"/>
          </reference>
        </references>
      </pivotArea>
    </format>
    <format dxfId="74">
      <pivotArea dataOnly="0" labelOnly="1" fieldPosition="0">
        <references count="2">
          <reference field="2" count="1" selected="0">
            <x v="1"/>
          </reference>
          <reference field="3" count="5">
            <x v="1"/>
            <x v="2"/>
            <x v="5"/>
            <x v="12"/>
            <x v="13"/>
          </reference>
        </references>
      </pivotArea>
    </format>
    <format dxfId="73">
      <pivotArea dataOnly="0" labelOnly="1" fieldPosition="0">
        <references count="2">
          <reference field="2" count="1" selected="0">
            <x v="2"/>
          </reference>
          <reference field="3" count="3">
            <x v="4"/>
            <x v="5"/>
            <x v="7"/>
          </reference>
        </references>
      </pivotArea>
    </format>
    <format dxfId="72">
      <pivotArea dataOnly="0" labelOnly="1" fieldPosition="0">
        <references count="2">
          <reference field="2" count="1" selected="0">
            <x v="3"/>
          </reference>
          <reference field="3" count="1">
            <x v="6"/>
          </reference>
        </references>
      </pivotArea>
    </format>
    <format dxfId="71">
      <pivotArea dataOnly="0" labelOnly="1" fieldPosition="0">
        <references count="2">
          <reference field="2" count="1" selected="0">
            <x v="4"/>
          </reference>
          <reference field="3" count="4">
            <x v="3"/>
            <x v="7"/>
            <x v="9"/>
            <x v="11"/>
          </reference>
        </references>
      </pivotArea>
    </format>
    <format dxfId="70">
      <pivotArea dataOnly="0" labelOnly="1" fieldPosition="0">
        <references count="2">
          <reference field="2" count="1" selected="0">
            <x v="5"/>
          </reference>
          <reference field="3" count="2">
            <x v="6"/>
            <x v="7"/>
          </reference>
        </references>
      </pivotArea>
    </format>
    <format dxfId="69">
      <pivotArea dataOnly="0" labelOnly="1" fieldPosition="0">
        <references count="2">
          <reference field="2" count="1" selected="0">
            <x v="6"/>
          </reference>
          <reference field="3" count="5">
            <x v="0"/>
            <x v="2"/>
            <x v="4"/>
            <x v="9"/>
            <x v="10"/>
          </reference>
        </references>
      </pivotArea>
    </format>
    <format dxfId="68">
      <pivotArea dataOnly="0" labelOnly="1" fieldPosition="0">
        <references count="2">
          <reference field="2" count="1" selected="0">
            <x v="7"/>
          </reference>
          <reference field="3" count="1">
            <x v="8"/>
          </reference>
        </references>
      </pivotArea>
    </format>
    <format dxfId="67">
      <pivotArea dataOnly="0" labelOnly="1" fieldPosition="0">
        <references count="1">
          <reference field="1" count="0"/>
        </references>
      </pivotArea>
    </format>
    <format dxfId="66">
      <pivotArea dataOnly="0" labelOnly="1" grandCol="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ivotTable9" cacheId="6" applyNumberFormats="0" applyBorderFormats="0" applyFontFormats="0" applyPatternFormats="0" applyAlignmentFormats="0" applyWidthHeightFormats="1" dataCaption="Values" updatedVersion="8" minRefreshableVersion="3" showDrill="0" itemPrintTitles="1" createdVersion="6" indent="0" multipleFieldFilters="0" chartFormat="1" rowHeaderCaption="Total Sales by Category" colHeaderCaption=" " fieldListSortAscending="1">
  <location ref="B3:R42" firstHeaderRow="1" firstDataRow="2" firstDataCol="2"/>
  <pivotFields count="16">
    <pivotField outline="0" showAll="0"/>
    <pivotField axis="axisCol" numFmtId="14" outline="0">
      <items count="15">
        <item x="0"/>
        <item x="1"/>
        <item x="2"/>
        <item x="3"/>
        <item x="4"/>
        <item x="5"/>
        <item x="6"/>
        <item x="7"/>
        <item x="8"/>
        <item x="9"/>
        <item x="10"/>
        <item x="11"/>
        <item x="12"/>
        <item x="13"/>
        <item t="default"/>
      </items>
    </pivotField>
    <pivotField outline="0" showAll="0"/>
    <pivotField outline="0" showAll="0"/>
    <pivotField axis="axisRow" outline="0" showAll="0">
      <items count="15">
        <item x="2"/>
        <item x="0"/>
        <item x="3"/>
        <item x="13"/>
        <item x="10"/>
        <item x="6"/>
        <item x="8"/>
        <item x="1"/>
        <item x="12"/>
        <item x="7"/>
        <item x="11"/>
        <item x="9"/>
        <item x="5"/>
        <item x="4"/>
        <item t="default"/>
      </items>
    </pivotField>
    <pivotField axis="axisRow" outline="0" showAll="0" sortType="descending">
      <items count="24">
        <item x="0"/>
        <item x="1"/>
        <item x="3"/>
        <item x="2"/>
        <item x="4"/>
        <item x="5"/>
        <item x="6"/>
        <item x="7"/>
        <item x="8"/>
        <item x="9"/>
        <item x="10"/>
        <item x="12"/>
        <item x="11"/>
        <item x="16"/>
        <item x="14"/>
        <item x="13"/>
        <item x="15"/>
        <item x="17"/>
        <item x="22"/>
        <item x="21"/>
        <item x="20"/>
        <item x="19"/>
        <item x="18"/>
        <item t="default"/>
      </items>
      <autoSortScope>
        <pivotArea dataOnly="0" outline="0" fieldPosition="0">
          <references count="1">
            <reference field="4294967294" count="1" selected="0">
              <x v="0"/>
            </reference>
          </references>
        </pivotArea>
      </autoSortScope>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showAll="0"/>
    <pivotField outline="0" showAll="0"/>
  </pivotFields>
  <rowFields count="2">
    <field x="4"/>
    <field x="5"/>
  </rowFields>
  <rowItems count="38">
    <i>
      <x/>
      <x v="6"/>
    </i>
    <i r="1">
      <x v="16"/>
    </i>
    <i t="default">
      <x/>
    </i>
    <i>
      <x v="1"/>
      <x v="5"/>
    </i>
    <i r="1">
      <x/>
    </i>
    <i r="1">
      <x v="10"/>
    </i>
    <i r="1">
      <x v="4"/>
    </i>
    <i t="default">
      <x v="1"/>
    </i>
    <i>
      <x v="2"/>
      <x v="7"/>
    </i>
    <i t="default">
      <x v="2"/>
    </i>
    <i>
      <x v="3"/>
      <x v="18"/>
    </i>
    <i t="default">
      <x v="3"/>
    </i>
    <i>
      <x v="4"/>
      <x v="13"/>
    </i>
    <i t="default">
      <x v="4"/>
    </i>
    <i>
      <x v="5"/>
      <x v="12"/>
    </i>
    <i r="1">
      <x v="20"/>
    </i>
    <i t="default">
      <x v="5"/>
    </i>
    <i>
      <x v="6"/>
      <x v="15"/>
    </i>
    <i t="default">
      <x v="6"/>
    </i>
    <i>
      <x v="7"/>
      <x v="3"/>
    </i>
    <i r="1">
      <x v="2"/>
    </i>
    <i r="1">
      <x v="19"/>
    </i>
    <i r="1">
      <x v="1"/>
    </i>
    <i t="default">
      <x v="7"/>
    </i>
    <i>
      <x v="8"/>
      <x v="22"/>
    </i>
    <i t="default">
      <x v="8"/>
    </i>
    <i>
      <x v="9"/>
      <x v="21"/>
    </i>
    <i r="1">
      <x v="11"/>
    </i>
    <i t="default">
      <x v="9"/>
    </i>
    <i>
      <x v="10"/>
      <x v="17"/>
    </i>
    <i t="default">
      <x v="10"/>
    </i>
    <i>
      <x v="11"/>
      <x v="14"/>
    </i>
    <i t="default">
      <x v="11"/>
    </i>
    <i>
      <x v="12"/>
      <x v="9"/>
    </i>
    <i t="default">
      <x v="12"/>
    </i>
    <i>
      <x v="13"/>
      <x v="8"/>
    </i>
    <i t="default">
      <x v="13"/>
    </i>
    <i t="grand">
      <x/>
    </i>
  </rowItems>
  <colFields count="1">
    <field x="1"/>
  </colFields>
  <colItems count="15">
    <i>
      <x/>
    </i>
    <i>
      <x v="1"/>
    </i>
    <i>
      <x v="2"/>
    </i>
    <i>
      <x v="3"/>
    </i>
    <i>
      <x v="4"/>
    </i>
    <i>
      <x v="5"/>
    </i>
    <i>
      <x v="6"/>
    </i>
    <i>
      <x v="7"/>
    </i>
    <i>
      <x v="8"/>
    </i>
    <i>
      <x v="9"/>
    </i>
    <i>
      <x v="10"/>
    </i>
    <i>
      <x v="11"/>
    </i>
    <i>
      <x v="12"/>
    </i>
    <i>
      <x v="13"/>
    </i>
    <i t="grand">
      <x/>
    </i>
  </colItems>
  <dataFields count="1">
    <dataField name=" " fld="6" baseField="0" baseItem="0" numFmtId="164"/>
  </dataFields>
  <formats count="32">
    <format dxfId="123">
      <pivotArea grandRow="1" outline="0" collapsedLevelsAreSubtotals="1" fieldPosition="0"/>
    </format>
    <format dxfId="122">
      <pivotArea dataOnly="0" labelOnly="1" outline="0" fieldPosition="0">
        <references count="1">
          <reference field="4294967294" count="1">
            <x v="0"/>
          </reference>
        </references>
      </pivotArea>
    </format>
    <format dxfId="121">
      <pivotArea dataOnly="0" labelOnly="1" fieldPosition="0">
        <references count="1">
          <reference field="1" count="0"/>
        </references>
      </pivotArea>
    </format>
    <format dxfId="120">
      <pivotArea dataOnly="0" labelOnly="1" grandCol="1" outline="0" fieldPosition="0"/>
    </format>
    <format dxfId="119">
      <pivotArea dataOnly="0" labelOnly="1" fieldPosition="0">
        <references count="1">
          <reference field="1" count="0"/>
        </references>
      </pivotArea>
    </format>
    <format dxfId="118">
      <pivotArea dataOnly="0" labelOnly="1" grandCol="1" outline="0" fieldPosition="0"/>
    </format>
    <format dxfId="117">
      <pivotArea type="all" dataOnly="0" outline="0" fieldPosition="0"/>
    </format>
    <format dxfId="116">
      <pivotArea outline="0" collapsedLevelsAreSubtotals="1" fieldPosition="0"/>
    </format>
    <format dxfId="115">
      <pivotArea type="origin" dataOnly="0" labelOnly="1" outline="0" fieldPosition="0"/>
    </format>
    <format dxfId="114">
      <pivotArea field="1" type="button" dataOnly="0" labelOnly="1" outline="0" axis="axisCol" fieldPosition="0"/>
    </format>
    <format dxfId="113">
      <pivotArea type="topRight" dataOnly="0" labelOnly="1" outline="0" fieldPosition="0"/>
    </format>
    <format dxfId="112">
      <pivotArea field="4" type="button" dataOnly="0" labelOnly="1" outline="0" axis="axisRow" fieldPosition="0"/>
    </format>
    <format dxfId="111">
      <pivotArea field="5" type="button" dataOnly="0" labelOnly="1" outline="0" axis="axisRow" fieldPosition="1"/>
    </format>
    <format dxfId="110">
      <pivotArea dataOnly="0" labelOnly="1" fieldPosition="0">
        <references count="1">
          <reference field="4" count="0"/>
        </references>
      </pivotArea>
    </format>
    <format dxfId="109">
      <pivotArea dataOnly="0" labelOnly="1" fieldPosition="0">
        <references count="1">
          <reference field="4" count="0" defaultSubtotal="1"/>
        </references>
      </pivotArea>
    </format>
    <format dxfId="108">
      <pivotArea dataOnly="0" labelOnly="1" grandRow="1" outline="0" fieldPosition="0"/>
    </format>
    <format dxfId="107">
      <pivotArea dataOnly="0" labelOnly="1" fieldPosition="0">
        <references count="2">
          <reference field="4" count="1" selected="0">
            <x v="0"/>
          </reference>
          <reference field="5" count="2">
            <x v="6"/>
            <x v="16"/>
          </reference>
        </references>
      </pivotArea>
    </format>
    <format dxfId="106">
      <pivotArea dataOnly="0" labelOnly="1" fieldPosition="0">
        <references count="2">
          <reference field="4" count="1" selected="0">
            <x v="1"/>
          </reference>
          <reference field="5" count="4">
            <x v="0"/>
            <x v="4"/>
            <x v="5"/>
            <x v="10"/>
          </reference>
        </references>
      </pivotArea>
    </format>
    <format dxfId="105">
      <pivotArea dataOnly="0" labelOnly="1" fieldPosition="0">
        <references count="2">
          <reference field="4" count="1" selected="0">
            <x v="2"/>
          </reference>
          <reference field="5" count="1">
            <x v="7"/>
          </reference>
        </references>
      </pivotArea>
    </format>
    <format dxfId="104">
      <pivotArea dataOnly="0" labelOnly="1" fieldPosition="0">
        <references count="2">
          <reference field="4" count="1" selected="0">
            <x v="3"/>
          </reference>
          <reference field="5" count="1">
            <x v="18"/>
          </reference>
        </references>
      </pivotArea>
    </format>
    <format dxfId="103">
      <pivotArea dataOnly="0" labelOnly="1" fieldPosition="0">
        <references count="2">
          <reference field="4" count="1" selected="0">
            <x v="4"/>
          </reference>
          <reference field="5" count="1">
            <x v="13"/>
          </reference>
        </references>
      </pivotArea>
    </format>
    <format dxfId="102">
      <pivotArea dataOnly="0" labelOnly="1" fieldPosition="0">
        <references count="2">
          <reference field="4" count="1" selected="0">
            <x v="5"/>
          </reference>
          <reference field="5" count="2">
            <x v="12"/>
            <x v="20"/>
          </reference>
        </references>
      </pivotArea>
    </format>
    <format dxfId="101">
      <pivotArea dataOnly="0" labelOnly="1" fieldPosition="0">
        <references count="2">
          <reference field="4" count="1" selected="0">
            <x v="6"/>
          </reference>
          <reference field="5" count="1">
            <x v="15"/>
          </reference>
        </references>
      </pivotArea>
    </format>
    <format dxfId="100">
      <pivotArea dataOnly="0" labelOnly="1" fieldPosition="0">
        <references count="2">
          <reference field="4" count="1" selected="0">
            <x v="7"/>
          </reference>
          <reference field="5" count="4">
            <x v="1"/>
            <x v="2"/>
            <x v="3"/>
            <x v="19"/>
          </reference>
        </references>
      </pivotArea>
    </format>
    <format dxfId="99">
      <pivotArea dataOnly="0" labelOnly="1" fieldPosition="0">
        <references count="2">
          <reference field="4" count="1" selected="0">
            <x v="8"/>
          </reference>
          <reference field="5" count="1">
            <x v="22"/>
          </reference>
        </references>
      </pivotArea>
    </format>
    <format dxfId="98">
      <pivotArea dataOnly="0" labelOnly="1" fieldPosition="0">
        <references count="2">
          <reference field="4" count="1" selected="0">
            <x v="9"/>
          </reference>
          <reference field="5" count="2">
            <x v="11"/>
            <x v="21"/>
          </reference>
        </references>
      </pivotArea>
    </format>
    <format dxfId="97">
      <pivotArea dataOnly="0" labelOnly="1" fieldPosition="0">
        <references count="2">
          <reference field="4" count="1" selected="0">
            <x v="10"/>
          </reference>
          <reference field="5" count="1">
            <x v="17"/>
          </reference>
        </references>
      </pivotArea>
    </format>
    <format dxfId="96">
      <pivotArea dataOnly="0" labelOnly="1" fieldPosition="0">
        <references count="2">
          <reference field="4" count="1" selected="0">
            <x v="11"/>
          </reference>
          <reference field="5" count="1">
            <x v="14"/>
          </reference>
        </references>
      </pivotArea>
    </format>
    <format dxfId="95">
      <pivotArea dataOnly="0" labelOnly="1" fieldPosition="0">
        <references count="2">
          <reference field="4" count="1" selected="0">
            <x v="12"/>
          </reference>
          <reference field="5" count="1">
            <x v="9"/>
          </reference>
        </references>
      </pivotArea>
    </format>
    <format dxfId="94">
      <pivotArea dataOnly="0" labelOnly="1" fieldPosition="0">
        <references count="2">
          <reference field="4" count="1" selected="0">
            <x v="13"/>
          </reference>
          <reference field="5" count="1">
            <x v="8"/>
          </reference>
        </references>
      </pivotArea>
    </format>
    <format dxfId="93">
      <pivotArea dataOnly="0" labelOnly="1" fieldPosition="0">
        <references count="1">
          <reference field="1" count="0"/>
        </references>
      </pivotArea>
    </format>
    <format dxfId="92">
      <pivotArea dataOnly="0" labelOnly="1" grandCol="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1a" cacheId="6" applyNumberFormats="0" applyBorderFormats="0" applyFontFormats="0" applyPatternFormats="0" applyAlignmentFormats="0" applyWidthHeightFormats="1" dataCaption="Values" updatedVersion="6" minRefreshableVersion="3" useAutoFormatting="1" itemPrintTitles="1" createdVersion="6" indent="0" multipleFieldFilters="0" fieldListSortAscending="1">
  <location ref="A3:C18" firstHeaderRow="0" firstDataRow="1" firstDataCol="1"/>
  <pivotFields count="16">
    <pivotField outline="0" showAll="0"/>
    <pivotField numFmtId="167" outline="0" showAll="0"/>
    <pivotField outline="0" showAll="0"/>
    <pivotField outline="0" showAll="0"/>
    <pivotField axis="axisRow" outline="0" showAll="0">
      <items count="15">
        <item x="2"/>
        <item x="0"/>
        <item x="3"/>
        <item x="13"/>
        <item x="10"/>
        <item x="6"/>
        <item x="8"/>
        <item x="1"/>
        <item x="12"/>
        <item x="7"/>
        <item x="11"/>
        <item x="9"/>
        <item x="5"/>
        <item x="4"/>
        <item t="default"/>
      </items>
    </pivotField>
    <pivotField outline="0" showAll="0"/>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4"/>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Sales" fld="6" baseField="0" baseItem="0"/>
    <dataField name="Sum of Sales2" fld="6" showDataAs="percentOfTotal" baseField="4" baseItem="7" numFmtId="10"/>
  </dataFields>
  <formats count="6">
    <format dxfId="444">
      <pivotArea type="all" dataOnly="0" outline="0" fieldPosition="0"/>
    </format>
    <format dxfId="443">
      <pivotArea outline="0" collapsedLevelsAreSubtotals="1" fieldPosition="0"/>
    </format>
    <format dxfId="442">
      <pivotArea field="4" type="button" dataOnly="0" labelOnly="1" outline="0" axis="axisRow" fieldPosition="0"/>
    </format>
    <format dxfId="441">
      <pivotArea dataOnly="0" labelOnly="1" fieldPosition="0">
        <references count="1">
          <reference field="4" count="0"/>
        </references>
      </pivotArea>
    </format>
    <format dxfId="440">
      <pivotArea dataOnly="0" labelOnly="1" grandRow="1" outline="0" fieldPosition="0"/>
    </format>
    <format dxfId="439">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2b" cacheId="6" applyNumberFormats="0" applyBorderFormats="0" applyFontFormats="0" applyPatternFormats="0" applyAlignmentFormats="0" applyWidthHeightFormats="1" dataCaption="Values" updatedVersion="6" minRefreshableVersion="3" showDrill="0" itemPrintTitles="1" createdVersion="6" indent="0" multipleFieldFilters="0" rowHeaderCaption=" Product" fieldListSortAscending="1">
  <location ref="E3:G14" firstHeaderRow="0" firstDataRow="1" firstDataCol="1"/>
  <pivotFields count="16">
    <pivotField outline="0" showAll="0"/>
    <pivotField numFmtId="167" outline="0" showAll="0"/>
    <pivotField outline="0" showAll="0"/>
    <pivotField outline="0" showAll="0"/>
    <pivotField outline="0" showAll="0">
      <items count="15">
        <item x="2"/>
        <item x="0"/>
        <item x="3"/>
        <item x="13"/>
        <item x="10"/>
        <item x="6"/>
        <item x="8"/>
        <item x="1"/>
        <item x="12"/>
        <item x="7"/>
        <item x="11"/>
        <item x="9"/>
        <item x="5"/>
        <item x="4"/>
        <item t="default"/>
      </items>
    </pivotField>
    <pivotField axis="axisRow" outline="0" showAll="0" measureFilter="1">
      <items count="24">
        <item x="21"/>
        <item x="0"/>
        <item x="12"/>
        <item x="11"/>
        <item x="4"/>
        <item x="7"/>
        <item x="6"/>
        <item x="8"/>
        <item x="5"/>
        <item x="16"/>
        <item x="9"/>
        <item x="2"/>
        <item x="3"/>
        <item x="1"/>
        <item x="22"/>
        <item x="10"/>
        <item x="18"/>
        <item x="19"/>
        <item x="13"/>
        <item x="17"/>
        <item x="14"/>
        <item x="15"/>
        <item x="20"/>
        <item t="default"/>
      </items>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5"/>
  </rowFields>
  <rowItems count="11">
    <i>
      <x v="1"/>
    </i>
    <i>
      <x v="2"/>
    </i>
    <i>
      <x v="5"/>
    </i>
    <i>
      <x v="7"/>
    </i>
    <i>
      <x v="8"/>
    </i>
    <i>
      <x v="9"/>
    </i>
    <i>
      <x v="10"/>
    </i>
    <i>
      <x v="11"/>
    </i>
    <i>
      <x v="17"/>
    </i>
    <i>
      <x v="18"/>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13">
    <format dxfId="399">
      <pivotArea field="4" grandRow="1" outline="0" collapsedLevelsAreSubtotals="1">
        <references count="1">
          <reference field="4294967294" count="1" selected="0">
            <x v="0"/>
          </reference>
        </references>
      </pivotArea>
    </format>
    <format dxfId="398">
      <pivotArea field="4" grandRow="1" outline="0" collapsedLevelsAreSubtotals="1">
        <references count="1">
          <reference field="4294967294" count="1" selected="0">
            <x v="0"/>
          </reference>
        </references>
      </pivotArea>
    </format>
    <format dxfId="397">
      <pivotArea field="4" grandRow="1" outline="0" collapsedLevelsAreSubtotals="1">
        <references count="1">
          <reference field="4294967294" count="1" selected="0">
            <x v="0"/>
          </reference>
        </references>
      </pivotArea>
    </format>
    <format dxfId="396">
      <pivotArea field="4" grandRow="1" outline="0" collapsedLevelsAreSubtotals="1">
        <references count="1">
          <reference field="4294967294" count="1" selected="0">
            <x v="0"/>
          </reference>
        </references>
      </pivotArea>
    </format>
    <format dxfId="395">
      <pivotArea dataOnly="0" labelOnly="1" outline="0" fieldPosition="0">
        <references count="1">
          <reference field="4294967294" count="2">
            <x v="0"/>
            <x v="1"/>
          </reference>
        </references>
      </pivotArea>
    </format>
    <format dxfId="394">
      <pivotArea dataOnly="0" outline="0" fieldPosition="0">
        <references count="1">
          <reference field="4294967294" count="1">
            <x v="0"/>
          </reference>
        </references>
      </pivotArea>
    </format>
    <format dxfId="393">
      <pivotArea type="all" dataOnly="0" outline="0" fieldPosition="0"/>
    </format>
    <format dxfId="392">
      <pivotArea outline="0" collapsedLevelsAreSubtotals="1" fieldPosition="0"/>
    </format>
    <format dxfId="391">
      <pivotArea field="5" type="button" dataOnly="0" labelOnly="1" outline="0" axis="axisRow" fieldPosition="0"/>
    </format>
    <format dxfId="390">
      <pivotArea dataOnly="0" labelOnly="1" fieldPosition="0">
        <references count="1">
          <reference field="5" count="0"/>
        </references>
      </pivotArea>
    </format>
    <format dxfId="389">
      <pivotArea dataOnly="0" labelOnly="1" grandRow="1" outline="0" fieldPosition="0"/>
    </format>
    <format dxfId="388">
      <pivotArea dataOnly="0" labelOnly="1" outline="0" fieldPosition="0">
        <references count="1">
          <reference field="4294967294" count="2">
            <x v="0"/>
            <x v="1"/>
          </reference>
        </references>
      </pivotArea>
    </format>
    <format dxfId="387">
      <pivotArea field="5" grandRow="1" outline="0" collapsedLevelsAreSubtotals="1" axis="axisRow" fieldPosition="0">
        <references count="1">
          <reference field="4294967294" count="1" selected="0">
            <x v="0"/>
          </reference>
        </references>
      </pivotArea>
    </format>
  </formats>
  <pivotTableStyleInfo name="Excel_PivotTable"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2a" cacheId="6" applyNumberFormats="0" applyBorderFormats="0" applyFontFormats="0" applyPatternFormats="0" applyAlignmentFormats="0" applyWidthHeightFormats="1" dataCaption="Values" updatedVersion="6" minRefreshableVersion="3" showDrill="0" itemPrintTitles="1" createdVersion="6" indent="0" multipleFieldFilters="0" rowHeaderCaption=" Category" fieldListSortAscending="1">
  <location ref="A3:C18" firstHeaderRow="0" firstDataRow="1" firstDataCol="1"/>
  <pivotFields count="16">
    <pivotField outline="0" showAll="0"/>
    <pivotField numFmtId="167" outline="0" showAll="0"/>
    <pivotField outline="0" showAll="0"/>
    <pivotField outline="0" showAll="0"/>
    <pivotField axis="axisRow" outline="0" showAll="0" sortType="descending">
      <items count="15">
        <item x="2"/>
        <item x="0"/>
        <item x="3"/>
        <item x="13"/>
        <item x="10"/>
        <item x="6"/>
        <item x="8"/>
        <item x="1"/>
        <item x="12"/>
        <item x="7"/>
        <item x="11"/>
        <item x="9"/>
        <item x="5"/>
        <item x="4"/>
        <item t="default"/>
      </items>
      <autoSortScope>
        <pivotArea dataOnly="0" outline="0" fieldPosition="0">
          <references count="1">
            <reference field="4294967294" count="1" selected="0">
              <x v="0"/>
            </reference>
          </references>
        </pivotArea>
      </autoSortScope>
    </pivotField>
    <pivotField outline="0" showAll="0"/>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4"/>
  </rowFields>
  <rowItems count="15">
    <i>
      <x v="1"/>
    </i>
    <i>
      <x v="9"/>
    </i>
    <i>
      <x v="7"/>
    </i>
    <i>
      <x v="6"/>
    </i>
    <i>
      <x v="13"/>
    </i>
    <i>
      <x v="12"/>
    </i>
    <i>
      <x v="2"/>
    </i>
    <i>
      <x v="4"/>
    </i>
    <i>
      <x v="11"/>
    </i>
    <i>
      <x v="3"/>
    </i>
    <i>
      <x v="5"/>
    </i>
    <i>
      <x/>
    </i>
    <i>
      <x v="10"/>
    </i>
    <i>
      <x v="8"/>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13">
    <format dxfId="412">
      <pivotArea field="4" grandRow="1" outline="0" collapsedLevelsAreSubtotals="1" axis="axisRow" fieldPosition="0">
        <references count="1">
          <reference field="4294967294" count="1" selected="0">
            <x v="0"/>
          </reference>
        </references>
      </pivotArea>
    </format>
    <format dxfId="411">
      <pivotArea field="4" grandRow="1" outline="0" collapsedLevelsAreSubtotals="1" axis="axisRow" fieldPosition="0">
        <references count="1">
          <reference field="4294967294" count="1" selected="0">
            <x v="0"/>
          </reference>
        </references>
      </pivotArea>
    </format>
    <format dxfId="410">
      <pivotArea field="4" grandRow="1" outline="0" collapsedLevelsAreSubtotals="1" axis="axisRow" fieldPosition="0">
        <references count="1">
          <reference field="4294967294" count="1" selected="0">
            <x v="0"/>
          </reference>
        </references>
      </pivotArea>
    </format>
    <format dxfId="409">
      <pivotArea field="4" grandRow="1" outline="0" collapsedLevelsAreSubtotals="1" axis="axisRow" fieldPosition="0">
        <references count="1">
          <reference field="4294967294" count="1" selected="0">
            <x v="0"/>
          </reference>
        </references>
      </pivotArea>
    </format>
    <format dxfId="408">
      <pivotArea dataOnly="0" labelOnly="1" outline="0" fieldPosition="0">
        <references count="1">
          <reference field="4294967294" count="2">
            <x v="0"/>
            <x v="1"/>
          </reference>
        </references>
      </pivotArea>
    </format>
    <format dxfId="407">
      <pivotArea dataOnly="0" outline="0" fieldPosition="0">
        <references count="1">
          <reference field="4294967294" count="1">
            <x v="0"/>
          </reference>
        </references>
      </pivotArea>
    </format>
    <format dxfId="406">
      <pivotArea type="all" dataOnly="0" outline="0" fieldPosition="0"/>
    </format>
    <format dxfId="405">
      <pivotArea outline="0" collapsedLevelsAreSubtotals="1" fieldPosition="0"/>
    </format>
    <format dxfId="404">
      <pivotArea field="4" type="button" dataOnly="0" labelOnly="1" outline="0" axis="axisRow" fieldPosition="0"/>
    </format>
    <format dxfId="403">
      <pivotArea dataOnly="0" labelOnly="1" fieldPosition="0">
        <references count="1">
          <reference field="4" count="0"/>
        </references>
      </pivotArea>
    </format>
    <format dxfId="402">
      <pivotArea dataOnly="0" labelOnly="1" grandRow="1" outline="0" fieldPosition="0"/>
    </format>
    <format dxfId="401">
      <pivotArea dataOnly="0" labelOnly="1" outline="0" fieldPosition="0">
        <references count="1">
          <reference field="4294967294" count="2">
            <x v="0"/>
            <x v="1"/>
          </reference>
        </references>
      </pivotArea>
    </format>
    <format dxfId="400">
      <pivotArea field="4" grandRow="1" outline="0" collapsedLevelsAreSubtotals="1" axis="axisRow" fieldPosition="0">
        <references count="1">
          <reference field="4294967294" count="1" selected="0">
            <x v="0"/>
          </reference>
        </references>
      </pivotArea>
    </format>
  </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2d" cacheId="6" applyNumberFormats="0" applyBorderFormats="0" applyFontFormats="0" applyPatternFormats="0" applyAlignmentFormats="0" applyWidthHeightFormats="1" dataCaption="Values" updatedVersion="6" minRefreshableVersion="3" showDrill="0" itemPrintTitles="1" createdVersion="6" indent="0" multipleFieldFilters="0" rowHeaderCaption="Sales Rep" fieldListSortAscending="1">
  <location ref="M3:O12" firstHeaderRow="0" firstDataRow="1" firstDataCol="1"/>
  <pivotFields count="16">
    <pivotField outline="0" showAll="0"/>
    <pivotField numFmtId="167" outline="0" showAll="0"/>
    <pivotField axis="axisRow" outline="0" showAll="0">
      <items count="9">
        <item x="6"/>
        <item x="0"/>
        <item x="1"/>
        <item x="4"/>
        <item x="2"/>
        <item x="3"/>
        <item x="5"/>
        <item x="7"/>
        <item t="default"/>
      </items>
    </pivotField>
    <pivotField outline="0" showAll="0"/>
    <pivotField outline="0" showAll="0">
      <items count="15">
        <item x="2"/>
        <item x="0"/>
        <item x="3"/>
        <item x="13"/>
        <item x="10"/>
        <item x="6"/>
        <item x="8"/>
        <item x="1"/>
        <item x="12"/>
        <item x="7"/>
        <item x="11"/>
        <item x="9"/>
        <item x="5"/>
        <item x="4"/>
        <item t="default"/>
      </items>
    </pivotField>
    <pivotField outline="0" showAll="0"/>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2"/>
  </rowFields>
  <rowItems count="9">
    <i>
      <x/>
    </i>
    <i>
      <x v="1"/>
    </i>
    <i>
      <x v="2"/>
    </i>
    <i>
      <x v="3"/>
    </i>
    <i>
      <x v="4"/>
    </i>
    <i>
      <x v="5"/>
    </i>
    <i>
      <x v="6"/>
    </i>
    <i>
      <x v="7"/>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13">
    <format dxfId="425">
      <pivotArea field="4" grandRow="1" outline="0" collapsedLevelsAreSubtotals="1">
        <references count="1">
          <reference field="4294967294" count="1" selected="0">
            <x v="0"/>
          </reference>
        </references>
      </pivotArea>
    </format>
    <format dxfId="424">
      <pivotArea field="4" grandRow="1" outline="0" collapsedLevelsAreSubtotals="1">
        <references count="1">
          <reference field="4294967294" count="1" selected="0">
            <x v="0"/>
          </reference>
        </references>
      </pivotArea>
    </format>
    <format dxfId="423">
      <pivotArea field="4" grandRow="1" outline="0" collapsedLevelsAreSubtotals="1">
        <references count="1">
          <reference field="4294967294" count="1" selected="0">
            <x v="0"/>
          </reference>
        </references>
      </pivotArea>
    </format>
    <format dxfId="422">
      <pivotArea field="4" grandRow="1" outline="0" collapsedLevelsAreSubtotals="1">
        <references count="1">
          <reference field="4294967294" count="1" selected="0">
            <x v="0"/>
          </reference>
        </references>
      </pivotArea>
    </format>
    <format dxfId="421">
      <pivotArea dataOnly="0" labelOnly="1" outline="0" fieldPosition="0">
        <references count="1">
          <reference field="4294967294" count="2">
            <x v="0"/>
            <x v="1"/>
          </reference>
        </references>
      </pivotArea>
    </format>
    <format dxfId="420">
      <pivotArea dataOnly="0" outline="0" fieldPosition="0">
        <references count="1">
          <reference field="4294967294" count="1">
            <x v="0"/>
          </reference>
        </references>
      </pivotArea>
    </format>
    <format dxfId="419">
      <pivotArea type="all" dataOnly="0" outline="0" fieldPosition="0"/>
    </format>
    <format dxfId="418">
      <pivotArea outline="0" collapsedLevelsAreSubtotals="1" fieldPosition="0"/>
    </format>
    <format dxfId="417">
      <pivotArea field="2" type="button" dataOnly="0" labelOnly="1" outline="0" axis="axisRow" fieldPosition="0"/>
    </format>
    <format dxfId="416">
      <pivotArea dataOnly="0" labelOnly="1" fieldPosition="0">
        <references count="1">
          <reference field="2" count="0"/>
        </references>
      </pivotArea>
    </format>
    <format dxfId="415">
      <pivotArea dataOnly="0" labelOnly="1" grandRow="1" outline="0" fieldPosition="0"/>
    </format>
    <format dxfId="414">
      <pivotArea dataOnly="0" labelOnly="1" outline="0" fieldPosition="0">
        <references count="1">
          <reference field="4294967294" count="2">
            <x v="0"/>
            <x v="1"/>
          </reference>
        </references>
      </pivotArea>
    </format>
    <format dxfId="413">
      <pivotArea field="2" grandRow="1" outline="0" collapsedLevelsAreSubtotals="1" axis="axisRow" fieldPosition="0">
        <references count="1">
          <reference field="4294967294" count="1" selected="0">
            <x v="0"/>
          </reference>
        </references>
      </pivotArea>
    </format>
  </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2c" cacheId="6" applyNumberFormats="0" applyBorderFormats="0" applyFontFormats="0" applyPatternFormats="0" applyAlignmentFormats="0" applyWidthHeightFormats="1" dataCaption="Values" updatedVersion="6" minRefreshableVersion="3" showDrill="0" itemPrintTitles="1" createdVersion="6" indent="0" multipleFieldFilters="0" rowHeaderCaption=" Company" fieldListSortAscending="1">
  <location ref="I3:K18" firstHeaderRow="0" firstDataRow="1" firstDataCol="1"/>
  <pivotFields count="16">
    <pivotField outline="0" showAll="0"/>
    <pivotField numFmtId="167" outline="0" showAll="0"/>
    <pivotField outline="0" showAll="0"/>
    <pivotField axis="axisRow"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outline="0" showAll="0"/>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3"/>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13">
    <format dxfId="438">
      <pivotArea field="4" grandRow="1" outline="0" collapsedLevelsAreSubtotals="1">
        <references count="1">
          <reference field="4294967294" count="1" selected="0">
            <x v="0"/>
          </reference>
        </references>
      </pivotArea>
    </format>
    <format dxfId="437">
      <pivotArea field="4" grandRow="1" outline="0" collapsedLevelsAreSubtotals="1">
        <references count="1">
          <reference field="4294967294" count="1" selected="0">
            <x v="0"/>
          </reference>
        </references>
      </pivotArea>
    </format>
    <format dxfId="436">
      <pivotArea field="4" grandRow="1" outline="0" collapsedLevelsAreSubtotals="1">
        <references count="1">
          <reference field="4294967294" count="1" selected="0">
            <x v="0"/>
          </reference>
        </references>
      </pivotArea>
    </format>
    <format dxfId="435">
      <pivotArea field="4" grandRow="1" outline="0" collapsedLevelsAreSubtotals="1">
        <references count="1">
          <reference field="4294967294" count="1" selected="0">
            <x v="0"/>
          </reference>
        </references>
      </pivotArea>
    </format>
    <format dxfId="434">
      <pivotArea dataOnly="0" labelOnly="1" outline="0" fieldPosition="0">
        <references count="1">
          <reference field="4294967294" count="2">
            <x v="0"/>
            <x v="1"/>
          </reference>
        </references>
      </pivotArea>
    </format>
    <format dxfId="433">
      <pivotArea dataOnly="0" outline="0" fieldPosition="0">
        <references count="1">
          <reference field="4294967294" count="1">
            <x v="0"/>
          </reference>
        </references>
      </pivotArea>
    </format>
    <format dxfId="432">
      <pivotArea type="all" dataOnly="0" outline="0" fieldPosition="0"/>
    </format>
    <format dxfId="431">
      <pivotArea outline="0" collapsedLevelsAreSubtotals="1" fieldPosition="0"/>
    </format>
    <format dxfId="430">
      <pivotArea field="3" type="button" dataOnly="0" labelOnly="1" outline="0" axis="axisRow" fieldPosition="0"/>
    </format>
    <format dxfId="429">
      <pivotArea dataOnly="0" labelOnly="1" fieldPosition="0">
        <references count="1">
          <reference field="3" count="0"/>
        </references>
      </pivotArea>
    </format>
    <format dxfId="428">
      <pivotArea dataOnly="0" labelOnly="1" grandRow="1" outline="0" fieldPosition="0"/>
    </format>
    <format dxfId="427">
      <pivotArea dataOnly="0" labelOnly="1" outline="0" fieldPosition="0">
        <references count="1">
          <reference field="4294967294" count="2">
            <x v="0"/>
            <x v="1"/>
          </reference>
        </references>
      </pivotArea>
    </format>
    <format dxfId="426">
      <pivotArea field="3" grandRow="1" outline="0" collapsedLevelsAreSubtotals="1" axis="axisRow" fieldPosition="0">
        <references count="1">
          <reference field="4294967294" count="1" selected="0">
            <x v="0"/>
          </reference>
        </references>
      </pivotArea>
    </format>
  </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3a" cacheId="6" applyNumberFormats="0" applyBorderFormats="0" applyFontFormats="0" applyPatternFormats="0" applyAlignmentFormats="0" applyWidthHeightFormats="1" dataCaption="Values" updatedVersion="6" minRefreshableVersion="3" showDrill="0" itemPrintTitles="1" createdVersion="6" indent="0" multipleFieldFilters="0" chartFormat="5" rowHeaderCaption=" Category" fieldListSortAscending="1">
  <location ref="A3:C18" firstHeaderRow="0" firstDataRow="1" firstDataCol="1"/>
  <pivotFields count="16">
    <pivotField outline="0" showAll="0"/>
    <pivotField numFmtId="167" outline="0" showAll="0"/>
    <pivotField outline="0" showAll="0"/>
    <pivotField outline="0" showAll="0"/>
    <pivotField axis="axisRow" outline="0" showAll="0" sortType="descending">
      <items count="15">
        <item x="2"/>
        <item x="0"/>
        <item x="3"/>
        <item x="13"/>
        <item x="10"/>
        <item x="6"/>
        <item x="8"/>
        <item x="1"/>
        <item x="12"/>
        <item x="7"/>
        <item x="11"/>
        <item x="9"/>
        <item x="5"/>
        <item x="4"/>
        <item t="default"/>
      </items>
      <autoSortScope>
        <pivotArea dataOnly="0" outline="0" fieldPosition="0">
          <references count="1">
            <reference field="4294967294" count="1" selected="0">
              <x v="0"/>
            </reference>
          </references>
        </pivotArea>
      </autoSortScope>
    </pivotField>
    <pivotField outline="0" showAll="0"/>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4"/>
  </rowFields>
  <rowItems count="15">
    <i>
      <x v="1"/>
    </i>
    <i>
      <x v="9"/>
    </i>
    <i>
      <x v="7"/>
    </i>
    <i>
      <x v="6"/>
    </i>
    <i>
      <x v="13"/>
    </i>
    <i>
      <x v="12"/>
    </i>
    <i>
      <x v="2"/>
    </i>
    <i>
      <x v="4"/>
    </i>
    <i>
      <x v="11"/>
    </i>
    <i>
      <x v="3"/>
    </i>
    <i>
      <x v="5"/>
    </i>
    <i>
      <x/>
    </i>
    <i>
      <x v="10"/>
    </i>
    <i>
      <x v="8"/>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12">
    <format dxfId="344">
      <pivotArea field="4" grandRow="1" outline="0" collapsedLevelsAreSubtotals="1" axis="axisRow" fieldPosition="0">
        <references count="1">
          <reference field="4294967294" count="1" selected="0">
            <x v="0"/>
          </reference>
        </references>
      </pivotArea>
    </format>
    <format dxfId="343">
      <pivotArea field="4" grandRow="1" outline="0" collapsedLevelsAreSubtotals="1" axis="axisRow" fieldPosition="0">
        <references count="1">
          <reference field="4294967294" count="1" selected="0">
            <x v="0"/>
          </reference>
        </references>
      </pivotArea>
    </format>
    <format dxfId="342">
      <pivotArea field="4" grandRow="1" outline="0" collapsedLevelsAreSubtotals="1" axis="axisRow" fieldPosition="0">
        <references count="1">
          <reference field="4294967294" count="1" selected="0">
            <x v="0"/>
          </reference>
        </references>
      </pivotArea>
    </format>
    <format dxfId="341">
      <pivotArea field="4" grandRow="1" outline="0" collapsedLevelsAreSubtotals="1" axis="axisRow" fieldPosition="0">
        <references count="1">
          <reference field="4294967294" count="1" selected="0">
            <x v="0"/>
          </reference>
        </references>
      </pivotArea>
    </format>
    <format dxfId="340">
      <pivotArea dataOnly="0" labelOnly="1" outline="0" fieldPosition="0">
        <references count="1">
          <reference field="4294967294" count="2">
            <x v="0"/>
            <x v="1"/>
          </reference>
        </references>
      </pivotArea>
    </format>
    <format dxfId="339">
      <pivotArea outline="0" collapsedLevelsAreSubtotals="1" fieldPosition="0">
        <references count="2">
          <reference field="4294967294" count="1" selected="0">
            <x v="0"/>
          </reference>
          <reference field="4" count="0" selected="0"/>
        </references>
      </pivotArea>
    </format>
    <format dxfId="338">
      <pivotArea type="all" dataOnly="0" outline="0" fieldPosition="0"/>
    </format>
    <format dxfId="337">
      <pivotArea outline="0" collapsedLevelsAreSubtotals="1" fieldPosition="0"/>
    </format>
    <format dxfId="336">
      <pivotArea field="4" type="button" dataOnly="0" labelOnly="1" outline="0" axis="axisRow" fieldPosition="0"/>
    </format>
    <format dxfId="335">
      <pivotArea dataOnly="0" labelOnly="1" fieldPosition="0">
        <references count="1">
          <reference field="4" count="0"/>
        </references>
      </pivotArea>
    </format>
    <format dxfId="334">
      <pivotArea dataOnly="0" labelOnly="1" grandRow="1" outline="0" fieldPosition="0"/>
    </format>
    <format dxfId="333">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3b" cacheId="6" applyNumberFormats="0" applyBorderFormats="0" applyFontFormats="0" applyPatternFormats="0" applyAlignmentFormats="0" applyWidthHeightFormats="1" dataCaption="Values" updatedVersion="8" minRefreshableVersion="3" showDrill="0" itemPrintTitles="1" createdVersion="6" indent="0" multipleFieldFilters="0" chartFormat="2" rowHeaderCaption=" Product" fieldListSortAscending="1">
  <location ref="E3:G14" firstHeaderRow="0" firstDataRow="1" firstDataCol="1"/>
  <pivotFields count="16">
    <pivotField outline="0" showAll="0"/>
    <pivotField numFmtId="167" outline="0" showAll="0"/>
    <pivotField outline="0" showAll="0"/>
    <pivotField outline="0" showAll="0"/>
    <pivotField outline="0" showAll="0">
      <items count="15">
        <item x="2"/>
        <item x="0"/>
        <item x="3"/>
        <item x="13"/>
        <item x="10"/>
        <item x="6"/>
        <item x="8"/>
        <item x="1"/>
        <item x="12"/>
        <item x="7"/>
        <item x="11"/>
        <item x="9"/>
        <item x="5"/>
        <item x="4"/>
        <item t="default"/>
      </items>
    </pivotField>
    <pivotField axis="axisRow" outline="0" showAll="0" measureFilter="1">
      <items count="24">
        <item x="21"/>
        <item x="0"/>
        <item x="12"/>
        <item x="11"/>
        <item x="4"/>
        <item x="7"/>
        <item x="6"/>
        <item x="8"/>
        <item x="5"/>
        <item x="16"/>
        <item x="9"/>
        <item x="2"/>
        <item x="3"/>
        <item x="1"/>
        <item x="22"/>
        <item x="10"/>
        <item x="18"/>
        <item x="19"/>
        <item x="13"/>
        <item x="17"/>
        <item x="14"/>
        <item x="15"/>
        <item x="20"/>
        <item t="default"/>
      </items>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5"/>
  </rowFields>
  <rowItems count="11">
    <i>
      <x v="1"/>
    </i>
    <i>
      <x v="2"/>
    </i>
    <i>
      <x v="5"/>
    </i>
    <i>
      <x v="7"/>
    </i>
    <i>
      <x v="8"/>
    </i>
    <i>
      <x v="9"/>
    </i>
    <i>
      <x v="10"/>
    </i>
    <i>
      <x v="11"/>
    </i>
    <i>
      <x v="17"/>
    </i>
    <i>
      <x v="18"/>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14">
    <format dxfId="358">
      <pivotArea field="4" grandRow="1" outline="0" collapsedLevelsAreSubtotals="1">
        <references count="1">
          <reference field="4294967294" count="1" selected="0">
            <x v="0"/>
          </reference>
        </references>
      </pivotArea>
    </format>
    <format dxfId="357">
      <pivotArea field="4" grandRow="1" outline="0" collapsedLevelsAreSubtotals="1">
        <references count="1">
          <reference field="4294967294" count="1" selected="0">
            <x v="0"/>
          </reference>
        </references>
      </pivotArea>
    </format>
    <format dxfId="356">
      <pivotArea field="4" grandRow="1" outline="0" collapsedLevelsAreSubtotals="1">
        <references count="1">
          <reference field="4294967294" count="1" selected="0">
            <x v="0"/>
          </reference>
        </references>
      </pivotArea>
    </format>
    <format dxfId="355">
      <pivotArea field="4" grandRow="1" outline="0" collapsedLevelsAreSubtotals="1">
        <references count="1">
          <reference field="4294967294" count="1" selected="0">
            <x v="0"/>
          </reference>
        </references>
      </pivotArea>
    </format>
    <format dxfId="354">
      <pivotArea dataOnly="0" labelOnly="1" outline="0" fieldPosition="0">
        <references count="1">
          <reference field="4294967294" count="2">
            <x v="0"/>
            <x v="1"/>
          </reference>
        </references>
      </pivotArea>
    </format>
    <format dxfId="353">
      <pivotArea dataOnly="0" outline="0" fieldPosition="0">
        <references count="1">
          <reference field="4294967294" count="1">
            <x v="0"/>
          </reference>
        </references>
      </pivotArea>
    </format>
    <format dxfId="352">
      <pivotArea type="all" dataOnly="0" outline="0" fieldPosition="0"/>
    </format>
    <format dxfId="351">
      <pivotArea outline="0" collapsedLevelsAreSubtotals="1" fieldPosition="0"/>
    </format>
    <format dxfId="350">
      <pivotArea field="5" type="button" dataOnly="0" labelOnly="1" outline="0" axis="axisRow" fieldPosition="0"/>
    </format>
    <format dxfId="349">
      <pivotArea dataOnly="0" labelOnly="1" fieldPosition="0">
        <references count="1">
          <reference field="5" count="10">
            <x v="1"/>
            <x v="2"/>
            <x v="5"/>
            <x v="7"/>
            <x v="8"/>
            <x v="9"/>
            <x v="10"/>
            <x v="11"/>
            <x v="17"/>
            <x v="18"/>
          </reference>
        </references>
      </pivotArea>
    </format>
    <format dxfId="348">
      <pivotArea dataOnly="0" labelOnly="1" grandRow="1" outline="0" fieldPosition="0"/>
    </format>
    <format dxfId="347">
      <pivotArea dataOnly="0" labelOnly="1" outline="0" fieldPosition="0">
        <references count="1">
          <reference field="4294967294" count="2">
            <x v="0"/>
            <x v="1"/>
          </reference>
        </references>
      </pivotArea>
    </format>
    <format dxfId="346">
      <pivotArea dataOnly="0" labelOnly="1" outline="0" fieldPosition="0">
        <references count="1">
          <reference field="4294967294" count="1">
            <x v="0"/>
          </reference>
        </references>
      </pivotArea>
    </format>
    <format dxfId="345">
      <pivotArea field="5" grandRow="1" outline="0" collapsedLevelsAreSubtotals="1" axis="axisRow"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4516CA52-5F88-4A4D-A8D5-51A73444FA23}" sourceName="Order Date">
  <pivotTables>
    <pivotTable tabId="4" name="pt_Top10_SalesReps"/>
    <pivotTable tabId="4" name="pt_Top10_Customers"/>
    <pivotTable tabId="4" name="pt_Top10_Products"/>
    <pivotTable tabId="1" name="pt_Top10_Categories1"/>
    <pivotTable tabId="4" name="pt_Top10_Categories"/>
    <pivotTable tabId="7" name="PivotTable1"/>
    <pivotTable tabId="7" name="PivotTable9"/>
    <pivotTable tabId="1" name="PivotTable4"/>
    <pivotTable tabId="1" name="PivotTable5"/>
    <pivotTable tabId="1" name="PivotTable6"/>
    <pivotTable tabId="1" name="PivotTable10"/>
  </pivotTables>
  <data>
    <tabular pivotCacheId="1">
      <items count="14">
        <i x="1" s="1"/>
        <i x="2" s="1"/>
        <i x="3" s="1"/>
        <i x="4" s="1"/>
        <i x="5" s="1"/>
        <i x="6" s="1"/>
        <i x="7" s="1" nd="1"/>
        <i x="8" s="1" nd="1"/>
        <i x="9"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DF51EAC-0B34-42F3-B7A5-EB130016D823}" sourceName="Category">
  <pivotTables>
    <pivotTable tabId="1" name="PivotTable5"/>
    <pivotTable tabId="1" name="PivotTable4"/>
    <pivotTable tabId="1" name="PivotTable6"/>
    <pivotTable tabId="1" name="pt_Top10_Categories1"/>
    <pivotTable tabId="1" name="PivotTable10"/>
  </pivotTables>
  <data>
    <tabular pivotCacheId="1">
      <items count="14">
        <i x="2" s="1"/>
        <i x="0" s="1"/>
        <i x="3" s="1"/>
        <i x="13" s="1"/>
        <i x="10" s="1"/>
        <i x="6" s="1"/>
        <i x="8" s="1"/>
        <i x="1" s="1"/>
        <i x="12" s="1"/>
        <i x="7" s="1"/>
        <i x="11" s="1"/>
        <i x="9"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D3AA0BA1-B4DD-47D0-81FA-ED34A37A866D}" sourceName="Customer Name">
  <pivotTables>
    <pivotTable tabId="1" name="PivotTable5"/>
    <pivotTable tabId="1" name="PivotTable4"/>
    <pivotTable tabId="1" name="PivotTable6"/>
    <pivotTable tabId="1" name="pt_Top10_Categories1"/>
    <pivotTable tabId="1" name="PivotTable10"/>
  </pivotTables>
  <data>
    <tabular pivotCacheId="1">
      <items count="14">
        <i x="12" s="1"/>
        <i x="0" s="1"/>
        <i x="7" s="1"/>
        <i x="5" s="1"/>
        <i x="4" s="1"/>
        <i x="1" s="1"/>
        <i x="6" s="1"/>
        <i x="3" s="1"/>
        <i x="9" s="1"/>
        <i x="8" s="1"/>
        <i x="13" s="1"/>
        <i x="2"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EE5F0F65-F812-4164-86A1-5C1538B2CFE6}" sourceName="Employee">
  <pivotTables>
    <pivotTable tabId="1" name="PivotTable5"/>
    <pivotTable tabId="1" name="PivotTable4"/>
    <pivotTable tabId="1" name="PivotTable6"/>
    <pivotTable tabId="1" name="pt_Top10_Categories1"/>
    <pivotTable tabId="1" name="PivotTable10"/>
  </pivotTables>
  <data>
    <tabular pivotCacheId="1">
      <items count="8">
        <i x="6" s="1"/>
        <i x="0" s="1"/>
        <i x="1" s="1"/>
        <i x="4" s="1"/>
        <i x="2" s="1"/>
        <i x="3" s="1"/>
        <i x="5" s="1"/>
        <i x="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52E5183C-6A16-4D76-B5E5-794292C272F4}" sourceName="Product Name">
  <pivotTables>
    <pivotTable tabId="1" name="PivotTable5"/>
    <pivotTable tabId="1" name="PivotTable4"/>
    <pivotTable tabId="1" name="PivotTable6"/>
    <pivotTable tabId="1" name="pt_Top10_Categories1"/>
    <pivotTable tabId="1" name="PivotTable10"/>
  </pivotTables>
  <data>
    <tabular pivotCacheId="1">
      <items count="23">
        <i x="21" s="1"/>
        <i x="0" s="1"/>
        <i x="12" s="1"/>
        <i x="11" s="1"/>
        <i x="4" s="1"/>
        <i x="7" s="1"/>
        <i x="6" s="1"/>
        <i x="8" s="1"/>
        <i x="5" s="1"/>
        <i x="16" s="1"/>
        <i x="9" s="1"/>
        <i x="2" s="1"/>
        <i x="3" s="1"/>
        <i x="1" s="1"/>
        <i x="22" s="1"/>
        <i x="10" s="1"/>
        <i x="18" s="1"/>
        <i x="19" s="1"/>
        <i x="13" s="1"/>
        <i x="17" s="1"/>
        <i x="14" s="1"/>
        <i x="15" s="1"/>
        <i x="2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E1B2965F-6AE6-4A5A-B467-9843079CB193}" sourceName="Category">
  <pivotTables>
    <pivotTable tabId="13" name="pt_4a"/>
    <pivotTable tabId="13" name="pt_4b"/>
    <pivotTable tabId="13" name="pt_4c"/>
    <pivotTable tabId="13" name="pt_4d"/>
  </pivotTables>
  <data>
    <tabular pivotCacheId="1">
      <items count="14">
        <i x="2" s="1"/>
        <i x="0" s="1"/>
        <i x="3" s="1"/>
        <i x="13" s="1"/>
        <i x="10" s="1"/>
        <i x="6" s="1"/>
        <i x="8" s="1"/>
        <i x="1" s="1"/>
        <i x="12" s="1"/>
        <i x="7" s="1"/>
        <i x="11" s="1"/>
        <i x="9" s="1"/>
        <i x="5"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1" xr10:uid="{342A9107-0C2F-4F3D-A001-C78D6B673453}" sourceName="Customer Name">
  <pivotTables>
    <pivotTable tabId="13" name="pt_4a"/>
    <pivotTable tabId="13" name="pt_4b"/>
    <pivotTable tabId="13" name="pt_4c"/>
    <pivotTable tabId="13" name="pt_4d"/>
  </pivotTables>
  <data>
    <tabular pivotCacheId="1">
      <items count="14">
        <i x="12" s="1"/>
        <i x="0" s="1"/>
        <i x="7" s="1"/>
        <i x="5" s="1"/>
        <i x="4" s="1"/>
        <i x="1" s="1"/>
        <i x="6" s="1"/>
        <i x="3" s="1"/>
        <i x="9" s="1"/>
        <i x="8" s="1"/>
        <i x="13" s="1"/>
        <i x="2" s="1"/>
        <i x="10" s="1"/>
        <i x="1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1" xr10:uid="{6202E9DF-8F07-4D45-B649-21A08508EB89}" sourceName="Employee">
  <pivotTables>
    <pivotTable tabId="13" name="pt_4a"/>
    <pivotTable tabId="13" name="pt_4b"/>
    <pivotTable tabId="13" name="pt_4c"/>
    <pivotTable tabId="13" name="pt_4d"/>
  </pivotTables>
  <data>
    <tabular pivotCacheId="1">
      <items count="8">
        <i x="6" s="1"/>
        <i x="0" s="1"/>
        <i x="1" s="1"/>
        <i x="4" s="1"/>
        <i x="2" s="1"/>
        <i x="3" s="1"/>
        <i x="5" s="1"/>
        <i x="7"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60A2A168-4769-4C3C-AC27-BAAEDF041974}" sourceName="Product Name">
  <pivotTables>
    <pivotTable tabId="13" name="pt_4a"/>
    <pivotTable tabId="13" name="pt_4b"/>
    <pivotTable tabId="13" name="pt_4c"/>
    <pivotTable tabId="13" name="pt_4d"/>
  </pivotTables>
  <data>
    <tabular pivotCacheId="1">
      <items count="23">
        <i x="21" s="1"/>
        <i x="0" s="1"/>
        <i x="12" s="1"/>
        <i x="11" s="1"/>
        <i x="4" s="1"/>
        <i x="7" s="1"/>
        <i x="6" s="1"/>
        <i x="8" s="1"/>
        <i x="5" s="1"/>
        <i x="16" s="1"/>
        <i x="9" s="1"/>
        <i x="2" s="1"/>
        <i x="3" s="1"/>
        <i x="1" s="1"/>
        <i x="22" s="1"/>
        <i x="10" s="1"/>
        <i x="18" s="1"/>
        <i x="19" s="1"/>
        <i x="13" s="1"/>
        <i x="17" s="1"/>
        <i x="14" s="1"/>
        <i x="15"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9C8138DE-8331-48F8-AFF0-C5C043D73C1F}" cache="Slicer_Category1" caption="Category" columnCount="2" style="SlicerStyleLight6" rowHeight="273050"/>
  <slicer name="Customer Name 1" xr10:uid="{A4154D6D-3C45-4903-9CDE-01DD5B6FD988}" cache="Slicer_Customer_Name1" caption="Customer Name" columnCount="2" style="SlicerStyleLight6" rowHeight="273050"/>
  <slicer name="Employee 1" xr10:uid="{665D3181-F3DE-4EC3-8457-E5E753765096}" cache="Slicer_Employee1" caption="Employee" columnCount="2" style="SlicerStyleLight6" rowHeight="273050"/>
  <slicer name="Product Name 1" xr10:uid="{50D9186F-7400-46F6-B816-5E052AC16A79}" cache="Slicer_Product_Name1" caption="Product Name" columnCount="3" style="SlicerStyleLight6"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1" xr10:uid="{A5DAB960-1272-4206-B91F-33FA09587A9E}" cache="Slicer_Order_Date" caption="Order Date" columnCount="4" style="SlicerStyleLight6" rowHeight="273050"/>
  <slicer name="Category" xr10:uid="{14381E86-DEDD-46D0-82CF-93CD1E508B67}" cache="Slicer_Category" caption="Category" columnCount="2" style="SlicerStyleLight6" rowHeight="273050"/>
  <slicer name="Customer Name" xr10:uid="{CCD7B77E-D3B6-453C-800B-14A50244F7A4}" cache="Slicer_Customer_Name" caption="Customer Name" columnCount="2" style="SlicerStyleLight6" rowHeight="273050"/>
  <slicer name="Employee" xr10:uid="{34B92BAF-D7C7-4CD1-B61D-1293B17CB452}" cache="Slicer_Employee" caption="Employee" columnCount="2" style="SlicerStyleLight6" rowHeight="273050"/>
  <slicer name="Product Name" xr10:uid="{80708A52-7B77-499A-9C80-4B166170EE00}" cache="Slicer_Product_Name" caption="Product Name" columnCount="2" style="SlicerStyleLight6" rowHeight="2730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xr10:uid="{E3501F7C-CE3F-47F5-B1BF-7B82E33A5B69}" cache="Slicer_Order_Date" caption="Order Date" columnCount="2" style="SlicerStyleLight6"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502E67-4AD6-4DAC-ACD9-5376951D10C8}" name="tbl_Sales" displayName="tbl_Sales" ref="A1:P50" totalsRowShown="0" headerRowDxfId="462" dataDxfId="461">
  <autoFilter ref="A1:P50" xr:uid="{FE31DDE8-BA89-4359-BD31-6B42146CC14C}"/>
  <sortState xmlns:xlrd2="http://schemas.microsoft.com/office/spreadsheetml/2017/richdata2" ref="A2:P50">
    <sortCondition ref="B2:B50"/>
    <sortCondition ref="D2:D50"/>
    <sortCondition ref="E2:E50"/>
    <sortCondition ref="F2:F50"/>
  </sortState>
  <tableColumns count="16">
    <tableColumn id="1" xr3:uid="{71E204AC-9431-47A3-B9DC-6A1C74DA5F36}" name="Order ID" dataDxfId="460"/>
    <tableColumn id="2" xr3:uid="{DE77DBF9-12B8-47B6-8CF0-8E3394881E7C}" name="Order Date" dataDxfId="459"/>
    <tableColumn id="3" xr3:uid="{1D7BF2D7-BEBF-4978-A57C-3FFED4973B8F}" name="Employee" dataDxfId="458"/>
    <tableColumn id="4" xr3:uid="{35CF43C5-A864-4B6C-8D05-678D0E66C884}" name="Customer Name" dataDxfId="457"/>
    <tableColumn id="5" xr3:uid="{8BD3E2BD-D3E9-4B9E-8C1C-948A610485C6}" name="Category" dataDxfId="456"/>
    <tableColumn id="6" xr3:uid="{3C5FBA21-91AE-45AF-BE8F-AE8CC865C3E8}" name="Product Name" dataDxfId="455"/>
    <tableColumn id="7" xr3:uid="{407B13AB-5903-46FD-A3B2-62C43CCDABEF}" name="Sales" dataDxfId="454"/>
    <tableColumn id="8" xr3:uid="{392C854D-FEAC-494F-BC99-477C38ED803E}" name="Payment Type" dataDxfId="453"/>
    <tableColumn id="9" xr3:uid="{E7DD4AAC-636A-4D16-945C-808CD71FB6AC}" name="CSAT" dataDxfId="452"/>
    <tableColumn id="10" xr3:uid="{C01AD28F-519A-44FD-918B-BF3FDCE05B0A}" name="Last Name" dataDxfId="451"/>
    <tableColumn id="11" xr3:uid="{F322F21F-2933-476E-9E8E-C6933BE70B0E}" name="First Name" dataDxfId="450"/>
    <tableColumn id="12" xr3:uid="{F5151BB1-C184-411F-8621-86C4093FA3AD}" name="Address" dataDxfId="449"/>
    <tableColumn id="13" xr3:uid="{2E886381-018C-4DE2-B438-E6CB98F1CC3A}" name="City" dataDxfId="448"/>
    <tableColumn id="14" xr3:uid="{5E8A4BAD-9725-4298-B346-A04672895B3A}" name="State/Province" dataDxfId="447"/>
    <tableColumn id="18" xr3:uid="{361DEA4B-FC0C-44B5-947F-D77236691CD9}" name="Map Sales" dataDxfId="446"/>
    <tableColumn id="15" xr3:uid="{CFE70F9B-8209-47BF-BDA2-D0D5869648B9}" name="Quarter" dataDxfId="445"/>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FA0968-2659-4322-9653-2B6CF6138033}" name="tbl_Goals" displayName="tbl_Goals" ref="B3:F12" totalsRowCount="1" headerRowDxfId="65" dataDxfId="64" totalsRowDxfId="63">
  <tableColumns count="5">
    <tableColumn id="1" xr3:uid="{63A5AC76-9B54-4826-BBD3-297421B79B0A}" name="Sales Representative" totalsRowLabel="Total" dataDxfId="62" totalsRowDxfId="61"/>
    <tableColumn id="2" xr3:uid="{F0371BED-D789-4CA7-8CD4-D7F98466963B}" name="Sales Goal" totalsRowFunction="sum" dataDxfId="60" totalsRowDxfId="59"/>
    <tableColumn id="3" xr3:uid="{2BC461DB-8117-4461-8468-04892EB8FEB3}" name="% of Total" totalsRowFunction="sum" dataDxfId="58" totalsRowDxfId="57">
      <calculatedColumnFormula>tbl_Goals[[#This Row],[Sales Goal]]/SUM(tbl_Goals[Sales Goal])</calculatedColumnFormula>
    </tableColumn>
    <tableColumn id="4" xr3:uid="{66D9EBDB-B464-4001-897D-7B7F71F62E6A}" name="Monthly Goal" totalsRowFunction="sum" dataDxfId="56" totalsRowDxfId="55">
      <calculatedColumnFormula>tbl_Goals[[#This Row],[Sales Goal]]/12</calculatedColumnFormula>
    </tableColumn>
    <tableColumn id="5" xr3:uid="{4AECF9B0-125F-40FC-92F6-8C88C99D6CF7}" name="YTD Goal" totalsRowFunction="sum" dataDxfId="54" totalsRowDxfId="53">
      <calculatedColumnFormula>tbl_Goals[[#This Row],[Monthly Goal]]*MONTH(MAX(tbl_Sales[Order Date]))</calculatedColumnFormula>
    </tableColumn>
  </tableColumns>
  <tableStyleInfo name="Excel UI"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C1826D9-1FC4-4AD3-B078-69F0A967FF36}" sourceName="Order Date">
  <pivotTables>
    <pivotTable tabId="13" name="pt_4a"/>
    <pivotTable tabId="13" name="pt_4b"/>
    <pivotTable tabId="13" name="pt_4c"/>
    <pivotTable tabId="13" name="pt_4d"/>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9437F24D-D76B-4AF3-A930-8C2B240407D6}" cache="NativeTimeline_Order_Date" caption="Order Date" level="2" selectionLevel="2" scrollPosition="2015-01-01T00:00:00" style="TimeSlicerStyleLight6"/>
</timeline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4.xml"/><Relationship Id="rId5" Type="http://schemas.openxmlformats.org/officeDocument/2006/relationships/printerSettings" Target="../printerSettings/printerSettings3.bin"/><Relationship Id="rId4"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14.xml"/><Relationship Id="rId7" Type="http://schemas.microsoft.com/office/2007/relationships/slicer" Target="../slicers/slicer1.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drawing" Target="../drawings/drawing5.xml"/><Relationship Id="rId5" Type="http://schemas.openxmlformats.org/officeDocument/2006/relationships/printerSettings" Target="../printerSettings/printerSettings4.bin"/><Relationship Id="rId4" Type="http://schemas.openxmlformats.org/officeDocument/2006/relationships/pivotTable" Target="../pivotTables/pivotTable15.xml"/></Relationships>
</file>

<file path=xl/worksheets/_rels/sheet7.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18.xml"/><Relationship Id="rId7" Type="http://schemas.openxmlformats.org/officeDocument/2006/relationships/drawing" Target="../drawings/drawing6.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rinterSettings" Target="../printerSettings/printerSettings5.bin"/><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23.xml"/><Relationship Id="rId7" Type="http://schemas.microsoft.com/office/2007/relationships/slicer" Target="../slicers/slicer3.xml"/><Relationship Id="rId2" Type="http://schemas.openxmlformats.org/officeDocument/2006/relationships/pivotTable" Target="../pivotTables/pivotTable22.xml"/><Relationship Id="rId1" Type="http://schemas.openxmlformats.org/officeDocument/2006/relationships/pivotTable" Target="../pivotTables/pivotTable21.xml"/><Relationship Id="rId6" Type="http://schemas.openxmlformats.org/officeDocument/2006/relationships/drawing" Target="../drawings/drawing7.xml"/><Relationship Id="rId5" Type="http://schemas.openxmlformats.org/officeDocument/2006/relationships/printerSettings" Target="../printerSettings/printerSettings6.bin"/><Relationship Id="rId4" Type="http://schemas.openxmlformats.org/officeDocument/2006/relationships/pivotTable" Target="../pivotTables/pivotTable24.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26.xml"/><Relationship Id="rId1" Type="http://schemas.openxmlformats.org/officeDocument/2006/relationships/pivotTable" Target="../pivotTables/pivotTable25.xm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D8FC6-6A26-C246-A470-10DDFAEDE025}">
  <dimension ref="B2:K33"/>
  <sheetViews>
    <sheetView zoomScale="86" workbookViewId="0">
      <selection activeCell="C6" sqref="C6"/>
    </sheetView>
  </sheetViews>
  <sheetFormatPr baseColWidth="10" defaultRowHeight="16" x14ac:dyDescent="0.25"/>
  <cols>
    <col min="2" max="2" width="193.33203125" bestFit="1" customWidth="1"/>
  </cols>
  <sheetData>
    <row r="2" spans="2:11" x14ac:dyDescent="0.25">
      <c r="B2" s="66" t="s">
        <v>212</v>
      </c>
      <c r="C2" s="67"/>
      <c r="D2" s="67"/>
      <c r="E2" s="67"/>
    </row>
    <row r="3" spans="2:11" ht="19" customHeight="1" x14ac:dyDescent="0.25">
      <c r="B3" s="67"/>
      <c r="C3" s="67"/>
      <c r="D3" s="67"/>
      <c r="E3" s="67"/>
    </row>
    <row r="6" spans="2:11" ht="21" x14ac:dyDescent="0.3">
      <c r="B6" s="65" t="s">
        <v>213</v>
      </c>
    </row>
    <row r="7" spans="2:11" x14ac:dyDescent="0.25">
      <c r="C7" s="64"/>
      <c r="D7" s="64"/>
      <c r="E7" s="64"/>
      <c r="F7" s="64"/>
      <c r="G7" s="64"/>
      <c r="H7" s="64"/>
      <c r="I7" s="64"/>
      <c r="J7" s="64"/>
      <c r="K7" s="64"/>
    </row>
    <row r="8" spans="2:11" ht="21" x14ac:dyDescent="0.3">
      <c r="B8" s="68" t="s">
        <v>215</v>
      </c>
      <c r="C8" s="64"/>
      <c r="D8" s="64"/>
      <c r="E8" s="64"/>
      <c r="F8" s="64"/>
      <c r="G8" s="64"/>
      <c r="H8" s="64"/>
      <c r="I8" s="64"/>
      <c r="J8" s="64"/>
      <c r="K8" s="64"/>
    </row>
    <row r="9" spans="2:11" ht="21" x14ac:dyDescent="0.3">
      <c r="B9" s="68" t="s">
        <v>216</v>
      </c>
      <c r="C9" s="64"/>
      <c r="D9" s="64"/>
      <c r="E9" s="64"/>
      <c r="F9" s="64"/>
      <c r="G9" s="64"/>
      <c r="H9" s="64"/>
      <c r="I9" s="64"/>
      <c r="J9" s="64"/>
      <c r="K9" s="64"/>
    </row>
    <row r="10" spans="2:11" ht="21" x14ac:dyDescent="0.3">
      <c r="B10" s="68" t="s">
        <v>217</v>
      </c>
      <c r="C10" s="64"/>
      <c r="D10" s="64"/>
      <c r="E10" s="64"/>
      <c r="F10" s="64"/>
      <c r="G10" s="64"/>
      <c r="H10" s="64"/>
      <c r="I10" s="64"/>
      <c r="J10" s="64"/>
      <c r="K10" s="64"/>
    </row>
    <row r="11" spans="2:11" ht="21" x14ac:dyDescent="0.3">
      <c r="B11" s="68" t="s">
        <v>218</v>
      </c>
      <c r="C11" s="64"/>
      <c r="D11" s="64"/>
      <c r="E11" s="64"/>
      <c r="F11" s="64"/>
      <c r="G11" s="64"/>
      <c r="H11" s="64"/>
      <c r="I11" s="64"/>
      <c r="J11" s="64"/>
      <c r="K11" s="64"/>
    </row>
    <row r="12" spans="2:11" ht="21" x14ac:dyDescent="0.3">
      <c r="B12" s="68" t="s">
        <v>219</v>
      </c>
    </row>
    <row r="13" spans="2:11" ht="21" x14ac:dyDescent="0.3">
      <c r="B13" s="68" t="s">
        <v>220</v>
      </c>
    </row>
    <row r="14" spans="2:11" ht="21" x14ac:dyDescent="0.3">
      <c r="B14" s="68" t="s">
        <v>221</v>
      </c>
    </row>
    <row r="15" spans="2:11" ht="21" x14ac:dyDescent="0.3">
      <c r="B15" s="68" t="s">
        <v>222</v>
      </c>
    </row>
    <row r="16" spans="2:11" ht="21" x14ac:dyDescent="0.3">
      <c r="B16" s="68" t="s">
        <v>223</v>
      </c>
    </row>
    <row r="17" spans="2:2" ht="21" x14ac:dyDescent="0.3">
      <c r="B17" s="68" t="s">
        <v>224</v>
      </c>
    </row>
    <row r="18" spans="2:2" ht="21" x14ac:dyDescent="0.3">
      <c r="B18" s="68" t="s">
        <v>225</v>
      </c>
    </row>
    <row r="19" spans="2:2" ht="21" x14ac:dyDescent="0.3">
      <c r="B19" s="68" t="s">
        <v>226</v>
      </c>
    </row>
    <row r="20" spans="2:2" ht="21" x14ac:dyDescent="0.3">
      <c r="B20" s="68" t="s">
        <v>227</v>
      </c>
    </row>
    <row r="21" spans="2:2" ht="21" x14ac:dyDescent="0.3">
      <c r="B21" s="68" t="s">
        <v>228</v>
      </c>
    </row>
    <row r="22" spans="2:2" ht="21" x14ac:dyDescent="0.3">
      <c r="B22" s="68" t="s">
        <v>229</v>
      </c>
    </row>
    <row r="23" spans="2:2" ht="21" x14ac:dyDescent="0.3">
      <c r="B23" s="68" t="s">
        <v>230</v>
      </c>
    </row>
    <row r="24" spans="2:2" ht="21" x14ac:dyDescent="0.3">
      <c r="B24" s="68" t="s">
        <v>231</v>
      </c>
    </row>
    <row r="25" spans="2:2" ht="21" x14ac:dyDescent="0.3">
      <c r="B25" s="68" t="s">
        <v>232</v>
      </c>
    </row>
    <row r="26" spans="2:2" ht="21" x14ac:dyDescent="0.3">
      <c r="B26" s="68" t="s">
        <v>233</v>
      </c>
    </row>
    <row r="27" spans="2:2" ht="21" x14ac:dyDescent="0.3">
      <c r="B27" s="69"/>
    </row>
    <row r="28" spans="2:2" ht="21" x14ac:dyDescent="0.3">
      <c r="B28" s="68" t="s">
        <v>214</v>
      </c>
    </row>
    <row r="29" spans="2:2" ht="21" x14ac:dyDescent="0.3">
      <c r="B29" s="69"/>
    </row>
    <row r="30" spans="2:2" ht="21" x14ac:dyDescent="0.3">
      <c r="B30" s="68" t="s">
        <v>234</v>
      </c>
    </row>
    <row r="31" spans="2:2" ht="21" x14ac:dyDescent="0.3">
      <c r="B31" s="68" t="s">
        <v>235</v>
      </c>
    </row>
    <row r="32" spans="2:2" ht="21" x14ac:dyDescent="0.3">
      <c r="B32" s="68" t="s">
        <v>236</v>
      </c>
    </row>
    <row r="33" spans="2:2" ht="21" x14ac:dyDescent="0.3">
      <c r="B33" s="68" t="s">
        <v>237</v>
      </c>
    </row>
  </sheetData>
  <mergeCells count="1">
    <mergeCell ref="B2:E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F7C94-9834-4981-A06B-C9E3CDC9D30F}">
  <sheetPr codeName="Sheet11"/>
  <dimension ref="B1:F13"/>
  <sheetViews>
    <sheetView showGridLines="0" workbookViewId="0">
      <selection activeCell="B1" sqref="B1:F12"/>
    </sheetView>
  </sheetViews>
  <sheetFormatPr baseColWidth="10" defaultColWidth="9" defaultRowHeight="15" x14ac:dyDescent="0.2"/>
  <cols>
    <col min="1" max="1" width="2.1640625" style="2" customWidth="1"/>
    <col min="2" max="2" width="18.6640625" style="2" customWidth="1"/>
    <col min="3" max="5" width="13.1640625" style="2" customWidth="1"/>
    <col min="6" max="6" width="9.5" style="2" bestFit="1" customWidth="1"/>
    <col min="7" max="16384" width="9" style="2"/>
  </cols>
  <sheetData>
    <row r="1" spans="2:6" ht="24" x14ac:dyDescent="0.3">
      <c r="B1" s="8" t="s">
        <v>175</v>
      </c>
      <c r="C1" s="8"/>
      <c r="D1" s="8"/>
      <c r="E1" s="15"/>
    </row>
    <row r="3" spans="2:6" x14ac:dyDescent="0.2">
      <c r="B3" s="10" t="s">
        <v>172</v>
      </c>
      <c r="C3" s="3" t="s">
        <v>173</v>
      </c>
      <c r="D3" s="17" t="s">
        <v>165</v>
      </c>
      <c r="E3" s="3" t="s">
        <v>179</v>
      </c>
      <c r="F3" s="3" t="s">
        <v>196</v>
      </c>
    </row>
    <row r="4" spans="2:6" x14ac:dyDescent="0.2">
      <c r="B4" s="2" t="s">
        <v>15</v>
      </c>
      <c r="C4" s="11">
        <v>5750</v>
      </c>
      <c r="D4" s="12">
        <f>tbl_Goals[[#This Row],[Sales Goal]]/SUM(tbl_Goals[Sales Goal])</f>
        <v>5.0695632240658782E-2</v>
      </c>
      <c r="E4" s="11">
        <f>tbl_Goals[[#This Row],[Sales Goal]]/12</f>
        <v>479.16666666666669</v>
      </c>
      <c r="F4" s="11">
        <f>tbl_Goals[[#This Row],[Monthly Goal]]*MONTH(MAX(tbl_Sales[Order Date]))</f>
        <v>2875</v>
      </c>
    </row>
    <row r="5" spans="2:6" x14ac:dyDescent="0.2">
      <c r="B5" s="2" t="s">
        <v>80</v>
      </c>
      <c r="C5" s="11">
        <v>9982</v>
      </c>
      <c r="D5" s="12">
        <f>tbl_Goals[[#This Row],[Sales Goal]]/SUM(tbl_Goals[Sales Goal])</f>
        <v>8.8007617569783633E-2</v>
      </c>
      <c r="E5" s="11">
        <f>tbl_Goals[[#This Row],[Sales Goal]]/12</f>
        <v>831.83333333333337</v>
      </c>
      <c r="F5" s="11">
        <f>tbl_Goals[[#This Row],[Monthly Goal]]*MONTH(MAX(tbl_Sales[Order Date]))</f>
        <v>4991</v>
      </c>
    </row>
    <row r="6" spans="2:6" x14ac:dyDescent="0.2">
      <c r="B6" s="2" t="s">
        <v>38</v>
      </c>
      <c r="C6" s="11">
        <v>24924</v>
      </c>
      <c r="D6" s="12">
        <f>tbl_Goals[[#This Row],[Sales Goal]]/SUM(tbl_Goals[Sales Goal])</f>
        <v>0.21974572834194425</v>
      </c>
      <c r="E6" s="11">
        <f>tbl_Goals[[#This Row],[Sales Goal]]/12</f>
        <v>2077</v>
      </c>
      <c r="F6" s="11">
        <f>tbl_Goals[[#This Row],[Monthly Goal]]*MONTH(MAX(tbl_Sales[Order Date]))</f>
        <v>12462</v>
      </c>
    </row>
    <row r="7" spans="2:6" x14ac:dyDescent="0.2">
      <c r="B7" s="2" t="s">
        <v>33</v>
      </c>
      <c r="C7" s="11">
        <v>13981</v>
      </c>
      <c r="D7" s="12">
        <f>tbl_Goals[[#This Row],[Sales Goal]]/SUM(tbl_Goals[Sales Goal])</f>
        <v>0.12326532771420007</v>
      </c>
      <c r="E7" s="11">
        <f>tbl_Goals[[#This Row],[Sales Goal]]/12</f>
        <v>1165.0833333333333</v>
      </c>
      <c r="F7" s="11">
        <f>tbl_Goals[[#This Row],[Monthly Goal]]*MONTH(MAX(tbl_Sales[Order Date]))</f>
        <v>6990.5</v>
      </c>
    </row>
    <row r="8" spans="2:6" x14ac:dyDescent="0.2">
      <c r="B8" s="2" t="s">
        <v>25</v>
      </c>
      <c r="C8" s="11">
        <v>16381</v>
      </c>
      <c r="D8" s="12">
        <f>tbl_Goals[[#This Row],[Sales Goal]]/SUM(tbl_Goals[Sales Goal])</f>
        <v>0.14442524377986635</v>
      </c>
      <c r="E8" s="11">
        <f>tbl_Goals[[#This Row],[Sales Goal]]/12</f>
        <v>1365.0833333333333</v>
      </c>
      <c r="F8" s="11">
        <f>tbl_Goals[[#This Row],[Monthly Goal]]*MONTH(MAX(tbl_Sales[Order Date]))</f>
        <v>8190.5</v>
      </c>
    </row>
    <row r="9" spans="2:6" x14ac:dyDescent="0.2">
      <c r="B9" s="2" t="s">
        <v>84</v>
      </c>
      <c r="C9" s="11">
        <v>10375</v>
      </c>
      <c r="D9" s="12">
        <f>tbl_Goals[[#This Row],[Sales Goal]]/SUM(tbl_Goals[Sales Goal])</f>
        <v>9.1472553825536498E-2</v>
      </c>
      <c r="E9" s="11">
        <f>tbl_Goals[[#This Row],[Sales Goal]]/12</f>
        <v>864.58333333333337</v>
      </c>
      <c r="F9" s="11">
        <f>tbl_Goals[[#This Row],[Monthly Goal]]*MONTH(MAX(tbl_Sales[Order Date]))</f>
        <v>5187.5</v>
      </c>
    </row>
    <row r="10" spans="2:6" x14ac:dyDescent="0.2">
      <c r="B10" s="2" t="s">
        <v>103</v>
      </c>
      <c r="C10" s="11">
        <v>23177</v>
      </c>
      <c r="D10" s="12">
        <f>tbl_Goals[[#This Row],[Sales Goal]]/SUM(tbl_Goals[Sales Goal])</f>
        <v>0.20434307277247801</v>
      </c>
      <c r="E10" s="11">
        <f>tbl_Goals[[#This Row],[Sales Goal]]/12</f>
        <v>1931.4166666666667</v>
      </c>
      <c r="F10" s="11">
        <f>tbl_Goals[[#This Row],[Monthly Goal]]*MONTH(MAX(tbl_Sales[Order Date]))</f>
        <v>11588.5</v>
      </c>
    </row>
    <row r="11" spans="2:6" x14ac:dyDescent="0.2">
      <c r="B11" s="2" t="s">
        <v>60</v>
      </c>
      <c r="C11" s="11">
        <v>8852</v>
      </c>
      <c r="D11" s="12">
        <f>tbl_Goals[[#This Row],[Sales Goal]]/SUM(tbl_Goals[Sales Goal])</f>
        <v>7.8044823755532441E-2</v>
      </c>
      <c r="E11" s="11">
        <f>tbl_Goals[[#This Row],[Sales Goal]]/12</f>
        <v>737.66666666666663</v>
      </c>
      <c r="F11" s="11">
        <f>tbl_Goals[[#This Row],[Monthly Goal]]*MONTH(MAX(tbl_Sales[Order Date]))</f>
        <v>4426</v>
      </c>
    </row>
    <row r="12" spans="2:6" x14ac:dyDescent="0.2">
      <c r="B12" s="2" t="s">
        <v>174</v>
      </c>
      <c r="C12" s="11">
        <f>SUBTOTAL(109,tbl_Goals[Sales Goal])</f>
        <v>113422</v>
      </c>
      <c r="D12" s="12">
        <f>SUBTOTAL(109,tbl_Goals[% of Total])</f>
        <v>1</v>
      </c>
      <c r="E12" s="11">
        <f>SUBTOTAL(109,tbl_Goals[Monthly Goal])</f>
        <v>9451.8333333333321</v>
      </c>
      <c r="F12" s="11">
        <f>SUBTOTAL(109,tbl_Goals[YTD Goal])</f>
        <v>56711</v>
      </c>
    </row>
    <row r="13" spans="2:6" x14ac:dyDescent="0.2">
      <c r="C13" s="13">
        <v>52062.75</v>
      </c>
      <c r="D13" s="14">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F1001-8EA6-49DD-99C3-AC4303BC6E1A}">
  <sheetPr codeName="Sheet2"/>
  <dimension ref="A1:R50"/>
  <sheetViews>
    <sheetView showGridLines="0" zoomScale="85" zoomScaleNormal="85" workbookViewId="0">
      <pane ySplit="1" topLeftCell="A2" activePane="bottomLeft" state="frozen"/>
      <selection pane="bottomLeft" activeCell="E28" sqref="A1:P50"/>
    </sheetView>
  </sheetViews>
  <sheetFormatPr baseColWidth="10" defaultColWidth="8.83203125" defaultRowHeight="16" x14ac:dyDescent="0.25"/>
  <cols>
    <col min="1" max="1" width="9" customWidth="1"/>
    <col min="2" max="2" width="13.1640625" bestFit="1" customWidth="1"/>
    <col min="3" max="4" width="17.6640625" bestFit="1" customWidth="1"/>
    <col min="5" max="5" width="22.83203125" bestFit="1" customWidth="1"/>
    <col min="6" max="6" width="22" bestFit="1" customWidth="1"/>
    <col min="7" max="7" width="18.1640625" bestFit="1" customWidth="1"/>
    <col min="8" max="8" width="9.6640625" bestFit="1" customWidth="1"/>
    <col min="9" max="9" width="10.83203125" bestFit="1" customWidth="1"/>
    <col min="10" max="11" width="12.5" bestFit="1" customWidth="1"/>
    <col min="12" max="13" width="12.6640625" bestFit="1" customWidth="1"/>
    <col min="14" max="14" width="11" bestFit="1" customWidth="1"/>
    <col min="15" max="15" width="10.6640625" bestFit="1" customWidth="1"/>
    <col min="16" max="16" width="10" bestFit="1" customWidth="1"/>
    <col min="17" max="17" width="13.1640625" bestFit="1" customWidth="1"/>
    <col min="18" max="18" width="13.1640625" customWidth="1"/>
    <col min="19" max="19" width="10" customWidth="1"/>
  </cols>
  <sheetData>
    <row r="1" spans="1:18" x14ac:dyDescent="0.25">
      <c r="A1" s="2" t="s">
        <v>0</v>
      </c>
      <c r="B1" s="2" t="s">
        <v>1</v>
      </c>
      <c r="C1" s="2" t="s">
        <v>2</v>
      </c>
      <c r="D1" s="2" t="s">
        <v>3</v>
      </c>
      <c r="E1" s="2" t="s">
        <v>4</v>
      </c>
      <c r="F1" s="2" t="s">
        <v>5</v>
      </c>
      <c r="G1" s="21" t="s">
        <v>6</v>
      </c>
      <c r="H1" s="2" t="s">
        <v>7</v>
      </c>
      <c r="I1" s="4" t="s">
        <v>8</v>
      </c>
      <c r="J1" s="2" t="s">
        <v>9</v>
      </c>
      <c r="K1" s="2" t="s">
        <v>10</v>
      </c>
      <c r="L1" s="2" t="s">
        <v>11</v>
      </c>
      <c r="M1" s="2" t="s">
        <v>12</v>
      </c>
      <c r="N1" s="2" t="s">
        <v>13</v>
      </c>
      <c r="O1" s="3" t="s">
        <v>164</v>
      </c>
      <c r="P1" s="2" t="s">
        <v>14</v>
      </c>
      <c r="R1" s="1"/>
    </row>
    <row r="2" spans="1:18" x14ac:dyDescent="0.25">
      <c r="A2" s="2">
        <v>30</v>
      </c>
      <c r="B2" s="5">
        <v>42019</v>
      </c>
      <c r="C2" s="2" t="s">
        <v>15</v>
      </c>
      <c r="D2" s="2" t="s">
        <v>16</v>
      </c>
      <c r="E2" s="2" t="s">
        <v>17</v>
      </c>
      <c r="F2" s="2" t="s">
        <v>137</v>
      </c>
      <c r="G2" s="6">
        <v>1400</v>
      </c>
      <c r="H2" s="2" t="s">
        <v>18</v>
      </c>
      <c r="I2" s="7">
        <v>0.81</v>
      </c>
      <c r="J2" s="2" t="s">
        <v>19</v>
      </c>
      <c r="K2" s="2" t="s">
        <v>20</v>
      </c>
      <c r="L2" s="2" t="s">
        <v>21</v>
      </c>
      <c r="M2" s="2" t="s">
        <v>22</v>
      </c>
      <c r="N2" s="2" t="s">
        <v>23</v>
      </c>
      <c r="O2" s="6">
        <v>1400</v>
      </c>
      <c r="P2" s="2">
        <v>1</v>
      </c>
    </row>
    <row r="3" spans="1:18" x14ac:dyDescent="0.25">
      <c r="A3" s="2">
        <v>30</v>
      </c>
      <c r="B3" s="5">
        <v>42019</v>
      </c>
      <c r="C3" s="2" t="s">
        <v>15</v>
      </c>
      <c r="D3" s="2" t="s">
        <v>16</v>
      </c>
      <c r="E3" s="2" t="s">
        <v>24</v>
      </c>
      <c r="F3" s="2" t="s">
        <v>138</v>
      </c>
      <c r="G3" s="6">
        <v>105</v>
      </c>
      <c r="H3" s="2" t="s">
        <v>18</v>
      </c>
      <c r="I3" s="7">
        <v>0.65</v>
      </c>
      <c r="J3" s="2" t="s">
        <v>19</v>
      </c>
      <c r="K3" s="2" t="s">
        <v>20</v>
      </c>
      <c r="L3" s="2" t="s">
        <v>21</v>
      </c>
      <c r="M3" s="2" t="s">
        <v>22</v>
      </c>
      <c r="N3" s="2" t="s">
        <v>23</v>
      </c>
      <c r="O3" s="6">
        <v>105</v>
      </c>
      <c r="P3" s="2">
        <v>1</v>
      </c>
    </row>
    <row r="4" spans="1:18" x14ac:dyDescent="0.25">
      <c r="A4" s="2">
        <v>31</v>
      </c>
      <c r="B4" s="5">
        <v>42024</v>
      </c>
      <c r="C4" s="2" t="s">
        <v>25</v>
      </c>
      <c r="D4" s="2" t="s">
        <v>26</v>
      </c>
      <c r="E4" s="2" t="s">
        <v>24</v>
      </c>
      <c r="F4" s="2" t="s">
        <v>140</v>
      </c>
      <c r="G4" s="6">
        <v>530</v>
      </c>
      <c r="H4" s="2" t="s">
        <v>27</v>
      </c>
      <c r="I4" s="7">
        <v>0.97</v>
      </c>
      <c r="J4" s="2" t="s">
        <v>28</v>
      </c>
      <c r="K4" s="2" t="s">
        <v>29</v>
      </c>
      <c r="L4" s="2" t="s">
        <v>30</v>
      </c>
      <c r="M4" s="2" t="s">
        <v>31</v>
      </c>
      <c r="N4" s="2" t="s">
        <v>32</v>
      </c>
      <c r="O4" s="6">
        <v>530</v>
      </c>
      <c r="P4" s="2">
        <v>1</v>
      </c>
    </row>
    <row r="5" spans="1:18" x14ac:dyDescent="0.25">
      <c r="A5" s="2">
        <v>31</v>
      </c>
      <c r="B5" s="5">
        <v>42024</v>
      </c>
      <c r="C5" s="2" t="s">
        <v>25</v>
      </c>
      <c r="D5" s="2" t="s">
        <v>26</v>
      </c>
      <c r="E5" s="2" t="s">
        <v>24</v>
      </c>
      <c r="F5" s="2" t="s">
        <v>139</v>
      </c>
      <c r="G5" s="6">
        <v>300</v>
      </c>
      <c r="H5" s="2" t="s">
        <v>27</v>
      </c>
      <c r="I5" s="7">
        <v>0.86</v>
      </c>
      <c r="J5" s="2" t="s">
        <v>28</v>
      </c>
      <c r="K5" s="2" t="s">
        <v>29</v>
      </c>
      <c r="L5" s="2" t="s">
        <v>30</v>
      </c>
      <c r="M5" s="2" t="s">
        <v>31</v>
      </c>
      <c r="N5" s="2" t="s">
        <v>32</v>
      </c>
      <c r="O5" s="6">
        <v>300</v>
      </c>
      <c r="P5" s="2">
        <v>1</v>
      </c>
    </row>
    <row r="6" spans="1:18" x14ac:dyDescent="0.25">
      <c r="A6" s="2">
        <v>31</v>
      </c>
      <c r="B6" s="5">
        <v>42024</v>
      </c>
      <c r="C6" s="2" t="s">
        <v>25</v>
      </c>
      <c r="D6" s="2" t="s">
        <v>26</v>
      </c>
      <c r="E6" s="2" t="s">
        <v>24</v>
      </c>
      <c r="F6" s="2" t="s">
        <v>138</v>
      </c>
      <c r="G6" s="6">
        <v>35</v>
      </c>
      <c r="H6" s="2" t="s">
        <v>27</v>
      </c>
      <c r="I6" s="7">
        <v>0.66</v>
      </c>
      <c r="J6" s="2" t="s">
        <v>28</v>
      </c>
      <c r="K6" s="2" t="s">
        <v>29</v>
      </c>
      <c r="L6" s="2" t="s">
        <v>30</v>
      </c>
      <c r="M6" s="2" t="s">
        <v>31</v>
      </c>
      <c r="N6" s="2" t="s">
        <v>32</v>
      </c>
      <c r="O6" s="6">
        <v>35</v>
      </c>
      <c r="P6" s="2">
        <v>1</v>
      </c>
    </row>
    <row r="7" spans="1:18" x14ac:dyDescent="0.25">
      <c r="A7" s="2">
        <v>32</v>
      </c>
      <c r="B7" s="5">
        <v>42026</v>
      </c>
      <c r="C7" s="2" t="s">
        <v>33</v>
      </c>
      <c r="D7" s="2" t="s">
        <v>34</v>
      </c>
      <c r="E7" s="2" t="s">
        <v>17</v>
      </c>
      <c r="F7" s="2" t="s">
        <v>141</v>
      </c>
      <c r="G7" s="6">
        <v>270</v>
      </c>
      <c r="H7" s="2" t="s">
        <v>27</v>
      </c>
      <c r="I7" s="7">
        <v>0.67</v>
      </c>
      <c r="J7" s="2" t="s">
        <v>35</v>
      </c>
      <c r="K7" s="2" t="s">
        <v>36</v>
      </c>
      <c r="L7" s="2" t="s">
        <v>37</v>
      </c>
      <c r="M7" s="2" t="s">
        <v>22</v>
      </c>
      <c r="N7" s="2" t="s">
        <v>23</v>
      </c>
      <c r="O7" s="6">
        <v>270</v>
      </c>
      <c r="P7" s="2">
        <v>1</v>
      </c>
    </row>
    <row r="8" spans="1:18" x14ac:dyDescent="0.25">
      <c r="A8" s="2">
        <v>32</v>
      </c>
      <c r="B8" s="5">
        <v>42026</v>
      </c>
      <c r="C8" s="2" t="s">
        <v>33</v>
      </c>
      <c r="D8" s="2" t="s">
        <v>34</v>
      </c>
      <c r="E8" s="2" t="s">
        <v>17</v>
      </c>
      <c r="F8" s="2" t="s">
        <v>142</v>
      </c>
      <c r="G8" s="6">
        <v>920</v>
      </c>
      <c r="H8" s="2" t="s">
        <v>27</v>
      </c>
      <c r="I8" s="7">
        <v>1</v>
      </c>
      <c r="J8" s="2" t="s">
        <v>35</v>
      </c>
      <c r="K8" s="2" t="s">
        <v>36</v>
      </c>
      <c r="L8" s="2" t="s">
        <v>37</v>
      </c>
      <c r="M8" s="2" t="s">
        <v>22</v>
      </c>
      <c r="N8" s="2" t="s">
        <v>23</v>
      </c>
      <c r="O8" s="6">
        <v>920</v>
      </c>
      <c r="P8" s="2">
        <v>1</v>
      </c>
    </row>
    <row r="9" spans="1:18" x14ac:dyDescent="0.25">
      <c r="A9" s="2">
        <v>33</v>
      </c>
      <c r="B9" s="5">
        <v>42034</v>
      </c>
      <c r="C9" s="2" t="s">
        <v>38</v>
      </c>
      <c r="D9" s="2" t="s">
        <v>39</v>
      </c>
      <c r="E9" s="2" t="s">
        <v>40</v>
      </c>
      <c r="F9" s="2" t="s">
        <v>143</v>
      </c>
      <c r="G9" s="6">
        <v>276</v>
      </c>
      <c r="H9" s="2" t="s">
        <v>27</v>
      </c>
      <c r="I9" s="7">
        <v>1</v>
      </c>
      <c r="J9" s="2" t="s">
        <v>41</v>
      </c>
      <c r="K9" s="2" t="s">
        <v>42</v>
      </c>
      <c r="L9" s="2" t="s">
        <v>43</v>
      </c>
      <c r="M9" s="2" t="s">
        <v>44</v>
      </c>
      <c r="N9" s="2" t="s">
        <v>45</v>
      </c>
      <c r="O9" s="6">
        <v>276</v>
      </c>
      <c r="P9" s="2">
        <v>1</v>
      </c>
    </row>
    <row r="10" spans="1:18" x14ac:dyDescent="0.25">
      <c r="A10" s="2">
        <v>34</v>
      </c>
      <c r="B10" s="5">
        <v>42041</v>
      </c>
      <c r="C10" s="2" t="s">
        <v>15</v>
      </c>
      <c r="D10" s="2" t="s">
        <v>26</v>
      </c>
      <c r="E10" s="2" t="s">
        <v>40</v>
      </c>
      <c r="F10" s="2" t="s">
        <v>143</v>
      </c>
      <c r="G10" s="6">
        <v>184</v>
      </c>
      <c r="H10" s="2" t="s">
        <v>18</v>
      </c>
      <c r="I10" s="7">
        <v>0.74</v>
      </c>
      <c r="J10" s="2" t="s">
        <v>28</v>
      </c>
      <c r="K10" s="2" t="s">
        <v>29</v>
      </c>
      <c r="L10" s="2" t="s">
        <v>30</v>
      </c>
      <c r="M10" s="2" t="s">
        <v>31</v>
      </c>
      <c r="N10" s="2" t="s">
        <v>32</v>
      </c>
      <c r="O10" s="6">
        <v>184</v>
      </c>
      <c r="P10" s="2">
        <v>1</v>
      </c>
    </row>
    <row r="11" spans="1:18" x14ac:dyDescent="0.25">
      <c r="A11" s="2">
        <v>35</v>
      </c>
      <c r="B11" s="5">
        <v>42045</v>
      </c>
      <c r="C11" s="2" t="s">
        <v>25</v>
      </c>
      <c r="D11" s="2" t="s">
        <v>46</v>
      </c>
      <c r="E11" s="2" t="s">
        <v>47</v>
      </c>
      <c r="F11" s="2" t="s">
        <v>144</v>
      </c>
      <c r="G11" s="6">
        <v>127.5</v>
      </c>
      <c r="H11" s="2" t="s">
        <v>18</v>
      </c>
      <c r="I11" s="7">
        <v>0.65</v>
      </c>
      <c r="J11" s="2" t="s">
        <v>28</v>
      </c>
      <c r="K11" s="2" t="s">
        <v>48</v>
      </c>
      <c r="L11" s="2" t="s">
        <v>49</v>
      </c>
      <c r="M11" s="2" t="s">
        <v>50</v>
      </c>
      <c r="N11" s="2" t="s">
        <v>51</v>
      </c>
      <c r="O11" s="6">
        <v>127.5</v>
      </c>
      <c r="P11" s="2">
        <v>1</v>
      </c>
    </row>
    <row r="12" spans="1:18" x14ac:dyDescent="0.25">
      <c r="A12" s="2">
        <v>36</v>
      </c>
      <c r="B12" s="5">
        <v>42058</v>
      </c>
      <c r="C12" s="2" t="s">
        <v>33</v>
      </c>
      <c r="D12" s="2" t="s">
        <v>52</v>
      </c>
      <c r="E12" s="2" t="s">
        <v>53</v>
      </c>
      <c r="F12" s="2" t="s">
        <v>145</v>
      </c>
      <c r="G12" s="6">
        <v>1930</v>
      </c>
      <c r="H12" s="2" t="s">
        <v>54</v>
      </c>
      <c r="I12" s="7">
        <v>0.8</v>
      </c>
      <c r="J12" s="2" t="s">
        <v>55</v>
      </c>
      <c r="K12" s="2" t="s">
        <v>56</v>
      </c>
      <c r="L12" s="2" t="s">
        <v>57</v>
      </c>
      <c r="M12" s="2" t="s">
        <v>58</v>
      </c>
      <c r="N12" s="2" t="s">
        <v>59</v>
      </c>
      <c r="O12" s="6">
        <v>1930</v>
      </c>
      <c r="P12" s="2">
        <v>1</v>
      </c>
    </row>
    <row r="13" spans="1:18" x14ac:dyDescent="0.25">
      <c r="A13" s="2">
        <v>37</v>
      </c>
      <c r="B13" s="5">
        <v>42069</v>
      </c>
      <c r="C13" s="2" t="s">
        <v>60</v>
      </c>
      <c r="D13" s="2" t="s">
        <v>61</v>
      </c>
      <c r="E13" s="2" t="s">
        <v>62</v>
      </c>
      <c r="F13" s="2" t="s">
        <v>146</v>
      </c>
      <c r="G13" s="6">
        <v>680</v>
      </c>
      <c r="H13" s="2" t="s">
        <v>27</v>
      </c>
      <c r="I13" s="7">
        <v>0.63</v>
      </c>
      <c r="J13" s="2" t="s">
        <v>63</v>
      </c>
      <c r="K13" s="2" t="s">
        <v>64</v>
      </c>
      <c r="L13" s="2" t="s">
        <v>65</v>
      </c>
      <c r="M13" s="2" t="s">
        <v>66</v>
      </c>
      <c r="N13" s="2" t="s">
        <v>67</v>
      </c>
      <c r="O13" s="6">
        <v>680</v>
      </c>
      <c r="P13" s="2">
        <v>1</v>
      </c>
    </row>
    <row r="14" spans="1:18" x14ac:dyDescent="0.25">
      <c r="A14" s="2">
        <v>38</v>
      </c>
      <c r="B14" s="5">
        <v>42073</v>
      </c>
      <c r="C14" s="2" t="s">
        <v>15</v>
      </c>
      <c r="D14" s="2" t="s">
        <v>68</v>
      </c>
      <c r="E14" s="2" t="s">
        <v>17</v>
      </c>
      <c r="F14" s="2" t="s">
        <v>142</v>
      </c>
      <c r="G14" s="6">
        <v>13800</v>
      </c>
      <c r="H14" s="2" t="s">
        <v>18</v>
      </c>
      <c r="I14" s="7">
        <v>0.69</v>
      </c>
      <c r="J14" s="2" t="s">
        <v>69</v>
      </c>
      <c r="K14" s="2" t="s">
        <v>70</v>
      </c>
      <c r="L14" s="2" t="s">
        <v>71</v>
      </c>
      <c r="M14" s="2" t="s">
        <v>72</v>
      </c>
      <c r="N14" s="2" t="s">
        <v>73</v>
      </c>
      <c r="O14" s="6">
        <v>13800</v>
      </c>
      <c r="P14" s="2">
        <v>1</v>
      </c>
    </row>
    <row r="15" spans="1:18" x14ac:dyDescent="0.25">
      <c r="A15" s="2">
        <v>39</v>
      </c>
      <c r="B15" s="5">
        <v>42085</v>
      </c>
      <c r="C15" s="2" t="s">
        <v>25</v>
      </c>
      <c r="D15" s="2" t="s">
        <v>39</v>
      </c>
      <c r="E15" s="2" t="s">
        <v>47</v>
      </c>
      <c r="F15" s="2" t="s">
        <v>144</v>
      </c>
      <c r="G15" s="6">
        <v>1275</v>
      </c>
      <c r="H15" s="2" t="s">
        <v>18</v>
      </c>
      <c r="I15" s="7">
        <v>0.76</v>
      </c>
      <c r="J15" s="2" t="s">
        <v>41</v>
      </c>
      <c r="K15" s="2" t="s">
        <v>42</v>
      </c>
      <c r="L15" s="2" t="s">
        <v>43</v>
      </c>
      <c r="M15" s="2" t="s">
        <v>44</v>
      </c>
      <c r="N15" s="2" t="s">
        <v>45</v>
      </c>
      <c r="O15" s="6">
        <v>1275</v>
      </c>
      <c r="P15" s="2">
        <v>1</v>
      </c>
    </row>
    <row r="16" spans="1:18" x14ac:dyDescent="0.25">
      <c r="A16" s="2">
        <v>42</v>
      </c>
      <c r="B16" s="5">
        <v>42087</v>
      </c>
      <c r="C16" s="2" t="s">
        <v>80</v>
      </c>
      <c r="D16" s="2" t="s">
        <v>74</v>
      </c>
      <c r="E16" s="2" t="s">
        <v>40</v>
      </c>
      <c r="F16" s="2" t="s">
        <v>143</v>
      </c>
      <c r="G16" s="6">
        <v>92</v>
      </c>
      <c r="H16" s="2"/>
      <c r="I16" s="7">
        <v>0.66</v>
      </c>
      <c r="J16" s="2" t="s">
        <v>75</v>
      </c>
      <c r="K16" s="2" t="s">
        <v>76</v>
      </c>
      <c r="L16" s="2" t="s">
        <v>77</v>
      </c>
      <c r="M16" s="2" t="s">
        <v>78</v>
      </c>
      <c r="N16" s="2" t="s">
        <v>79</v>
      </c>
      <c r="O16" s="6">
        <v>92</v>
      </c>
      <c r="P16" s="2">
        <v>1</v>
      </c>
    </row>
    <row r="17" spans="1:16" x14ac:dyDescent="0.25">
      <c r="A17" s="2">
        <v>40</v>
      </c>
      <c r="B17" s="5">
        <v>42087</v>
      </c>
      <c r="C17" s="2" t="s">
        <v>33</v>
      </c>
      <c r="D17" s="2" t="s">
        <v>74</v>
      </c>
      <c r="E17" s="2" t="s">
        <v>17</v>
      </c>
      <c r="F17" s="2" t="s">
        <v>147</v>
      </c>
      <c r="G17" s="6">
        <v>598</v>
      </c>
      <c r="H17" s="2" t="s">
        <v>27</v>
      </c>
      <c r="I17" s="7">
        <v>0.92</v>
      </c>
      <c r="J17" s="2" t="s">
        <v>75</v>
      </c>
      <c r="K17" s="2" t="s">
        <v>76</v>
      </c>
      <c r="L17" s="2" t="s">
        <v>77</v>
      </c>
      <c r="M17" s="2" t="s">
        <v>78</v>
      </c>
      <c r="N17" s="2" t="s">
        <v>79</v>
      </c>
      <c r="O17" s="6">
        <v>598</v>
      </c>
      <c r="P17" s="2">
        <v>1</v>
      </c>
    </row>
    <row r="18" spans="1:16" x14ac:dyDescent="0.25">
      <c r="A18" s="2">
        <v>42</v>
      </c>
      <c r="B18" s="5">
        <v>42087</v>
      </c>
      <c r="C18" s="2" t="s">
        <v>80</v>
      </c>
      <c r="D18" s="2" t="s">
        <v>74</v>
      </c>
      <c r="E18" s="2" t="s">
        <v>82</v>
      </c>
      <c r="F18" s="2" t="s">
        <v>149</v>
      </c>
      <c r="G18" s="6">
        <v>220</v>
      </c>
      <c r="H18" s="2"/>
      <c r="I18" s="7">
        <v>0.73</v>
      </c>
      <c r="J18" s="2" t="s">
        <v>75</v>
      </c>
      <c r="K18" s="2" t="s">
        <v>76</v>
      </c>
      <c r="L18" s="2" t="s">
        <v>77</v>
      </c>
      <c r="M18" s="2" t="s">
        <v>78</v>
      </c>
      <c r="N18" s="2" t="s">
        <v>79</v>
      </c>
      <c r="O18" s="6">
        <v>220</v>
      </c>
      <c r="P18" s="2">
        <v>1</v>
      </c>
    </row>
    <row r="19" spans="1:16" x14ac:dyDescent="0.25">
      <c r="A19" s="2">
        <v>42</v>
      </c>
      <c r="B19" s="5">
        <v>42087</v>
      </c>
      <c r="C19" s="2" t="s">
        <v>80</v>
      </c>
      <c r="D19" s="2" t="s">
        <v>74</v>
      </c>
      <c r="E19" s="2" t="s">
        <v>81</v>
      </c>
      <c r="F19" s="2" t="s">
        <v>148</v>
      </c>
      <c r="G19" s="6">
        <v>250</v>
      </c>
      <c r="H19" s="2"/>
      <c r="I19" s="7">
        <v>0.96</v>
      </c>
      <c r="J19" s="2" t="s">
        <v>75</v>
      </c>
      <c r="K19" s="2" t="s">
        <v>76</v>
      </c>
      <c r="L19" s="2" t="s">
        <v>77</v>
      </c>
      <c r="M19" s="2" t="s">
        <v>78</v>
      </c>
      <c r="N19" s="2" t="s">
        <v>79</v>
      </c>
      <c r="O19" s="6">
        <v>250</v>
      </c>
      <c r="P19" s="2">
        <v>1</v>
      </c>
    </row>
    <row r="20" spans="1:16" x14ac:dyDescent="0.25">
      <c r="A20" s="2">
        <v>56</v>
      </c>
      <c r="B20" s="5">
        <v>42097</v>
      </c>
      <c r="C20" s="2" t="s">
        <v>103</v>
      </c>
      <c r="D20" s="2" t="s">
        <v>61</v>
      </c>
      <c r="E20" s="2" t="s">
        <v>47</v>
      </c>
      <c r="F20" s="2" t="s">
        <v>144</v>
      </c>
      <c r="G20" s="6">
        <v>127.5</v>
      </c>
      <c r="H20" s="2" t="s">
        <v>18</v>
      </c>
      <c r="I20" s="7">
        <v>0.82</v>
      </c>
      <c r="J20" s="2" t="s">
        <v>63</v>
      </c>
      <c r="K20" s="2" t="s">
        <v>64</v>
      </c>
      <c r="L20" s="2" t="s">
        <v>65</v>
      </c>
      <c r="M20" s="2" t="s">
        <v>66</v>
      </c>
      <c r="N20" s="2" t="s">
        <v>67</v>
      </c>
      <c r="O20" s="6">
        <v>127.5</v>
      </c>
      <c r="P20" s="2">
        <v>2</v>
      </c>
    </row>
    <row r="21" spans="1:16" x14ac:dyDescent="0.25">
      <c r="A21" s="2">
        <v>55</v>
      </c>
      <c r="B21" s="5">
        <v>42099</v>
      </c>
      <c r="C21" s="2" t="s">
        <v>80</v>
      </c>
      <c r="D21" s="2" t="s">
        <v>46</v>
      </c>
      <c r="E21" s="2" t="s">
        <v>17</v>
      </c>
      <c r="F21" s="2" t="s">
        <v>137</v>
      </c>
      <c r="G21" s="6">
        <v>1218</v>
      </c>
      <c r="H21" s="2" t="s">
        <v>18</v>
      </c>
      <c r="I21" s="7">
        <v>0.67</v>
      </c>
      <c r="J21" s="2" t="s">
        <v>28</v>
      </c>
      <c r="K21" s="2" t="s">
        <v>48</v>
      </c>
      <c r="L21" s="2" t="s">
        <v>49</v>
      </c>
      <c r="M21" s="2" t="s">
        <v>50</v>
      </c>
      <c r="N21" s="2" t="s">
        <v>51</v>
      </c>
      <c r="O21" s="6">
        <v>1218</v>
      </c>
      <c r="P21" s="2">
        <v>2</v>
      </c>
    </row>
    <row r="22" spans="1:16" x14ac:dyDescent="0.25">
      <c r="A22" s="2">
        <v>48</v>
      </c>
      <c r="B22" s="5">
        <v>42099</v>
      </c>
      <c r="C22" s="2" t="s">
        <v>33</v>
      </c>
      <c r="D22" s="2" t="s">
        <v>39</v>
      </c>
      <c r="E22" s="2" t="s">
        <v>40</v>
      </c>
      <c r="F22" s="2" t="s">
        <v>143</v>
      </c>
      <c r="G22" s="6">
        <v>230</v>
      </c>
      <c r="H22" s="2" t="s">
        <v>18</v>
      </c>
      <c r="I22" s="7">
        <v>0.88</v>
      </c>
      <c r="J22" s="2" t="s">
        <v>41</v>
      </c>
      <c r="K22" s="2" t="s">
        <v>42</v>
      </c>
      <c r="L22" s="2" t="s">
        <v>43</v>
      </c>
      <c r="M22" s="2" t="s">
        <v>44</v>
      </c>
      <c r="N22" s="2" t="s">
        <v>45</v>
      </c>
      <c r="O22" s="6">
        <v>230</v>
      </c>
      <c r="P22" s="2">
        <v>2</v>
      </c>
    </row>
    <row r="23" spans="1:16" x14ac:dyDescent="0.25">
      <c r="A23" s="2">
        <v>48</v>
      </c>
      <c r="B23" s="5">
        <v>42099</v>
      </c>
      <c r="C23" s="2" t="s">
        <v>33</v>
      </c>
      <c r="D23" s="2" t="s">
        <v>39</v>
      </c>
      <c r="E23" s="2" t="s">
        <v>62</v>
      </c>
      <c r="F23" s="2" t="s">
        <v>146</v>
      </c>
      <c r="G23" s="6">
        <v>1000</v>
      </c>
      <c r="H23" s="2" t="s">
        <v>18</v>
      </c>
      <c r="I23" s="7">
        <v>0.64</v>
      </c>
      <c r="J23" s="2" t="s">
        <v>41</v>
      </c>
      <c r="K23" s="2" t="s">
        <v>42</v>
      </c>
      <c r="L23" s="2" t="s">
        <v>43</v>
      </c>
      <c r="M23" s="2" t="s">
        <v>44</v>
      </c>
      <c r="N23" s="2" t="s">
        <v>45</v>
      </c>
      <c r="O23" s="6">
        <v>1000</v>
      </c>
      <c r="P23" s="2">
        <v>2</v>
      </c>
    </row>
    <row r="24" spans="1:16" x14ac:dyDescent="0.25">
      <c r="A24" s="2">
        <v>46</v>
      </c>
      <c r="B24" s="5">
        <v>42099</v>
      </c>
      <c r="C24" s="2" t="s">
        <v>84</v>
      </c>
      <c r="D24" s="2" t="s">
        <v>85</v>
      </c>
      <c r="E24" s="2" t="s">
        <v>92</v>
      </c>
      <c r="F24" s="2" t="s">
        <v>152</v>
      </c>
      <c r="G24" s="6">
        <v>1740</v>
      </c>
      <c r="H24" s="2" t="s">
        <v>18</v>
      </c>
      <c r="I24" s="7">
        <v>0.92</v>
      </c>
      <c r="J24" s="2" t="s">
        <v>87</v>
      </c>
      <c r="K24" s="2" t="s">
        <v>88</v>
      </c>
      <c r="L24" s="2" t="s">
        <v>89</v>
      </c>
      <c r="M24" s="2" t="s">
        <v>90</v>
      </c>
      <c r="N24" s="2" t="s">
        <v>91</v>
      </c>
      <c r="O24" s="6">
        <v>1740</v>
      </c>
      <c r="P24" s="2">
        <v>2</v>
      </c>
    </row>
    <row r="25" spans="1:16" x14ac:dyDescent="0.25">
      <c r="A25" s="2">
        <v>46</v>
      </c>
      <c r="B25" s="5">
        <v>42099</v>
      </c>
      <c r="C25" s="2" t="s">
        <v>84</v>
      </c>
      <c r="D25" s="2" t="s">
        <v>85</v>
      </c>
      <c r="E25" s="2" t="s">
        <v>86</v>
      </c>
      <c r="F25" s="2" t="s">
        <v>151</v>
      </c>
      <c r="G25" s="6">
        <v>1950</v>
      </c>
      <c r="H25" s="2" t="s">
        <v>18</v>
      </c>
      <c r="I25" s="7">
        <v>0.64</v>
      </c>
      <c r="J25" s="2" t="s">
        <v>87</v>
      </c>
      <c r="K25" s="2" t="s">
        <v>88</v>
      </c>
      <c r="L25" s="2" t="s">
        <v>89</v>
      </c>
      <c r="M25" s="2" t="s">
        <v>90</v>
      </c>
      <c r="N25" s="2" t="s">
        <v>91</v>
      </c>
      <c r="O25" s="6">
        <v>1950</v>
      </c>
      <c r="P25" s="2">
        <v>2</v>
      </c>
    </row>
    <row r="26" spans="1:16" x14ac:dyDescent="0.25">
      <c r="A26" s="2">
        <v>50</v>
      </c>
      <c r="B26" s="5">
        <v>42099</v>
      </c>
      <c r="C26" s="2" t="s">
        <v>15</v>
      </c>
      <c r="D26" s="2" t="s">
        <v>93</v>
      </c>
      <c r="E26" s="2" t="s">
        <v>40</v>
      </c>
      <c r="F26" s="2" t="s">
        <v>153</v>
      </c>
      <c r="G26" s="6">
        <v>200</v>
      </c>
      <c r="H26" s="2" t="s">
        <v>54</v>
      </c>
      <c r="I26" s="7">
        <v>0.8</v>
      </c>
      <c r="J26" s="2" t="s">
        <v>94</v>
      </c>
      <c r="K26" s="2" t="s">
        <v>36</v>
      </c>
      <c r="L26" s="2" t="s">
        <v>95</v>
      </c>
      <c r="M26" s="2" t="s">
        <v>78</v>
      </c>
      <c r="N26" s="2" t="s">
        <v>79</v>
      </c>
      <c r="O26" s="6">
        <v>200</v>
      </c>
      <c r="P26" s="2">
        <v>2</v>
      </c>
    </row>
    <row r="27" spans="1:16" x14ac:dyDescent="0.25">
      <c r="A27" s="2">
        <v>51</v>
      </c>
      <c r="B27" s="5">
        <v>42099</v>
      </c>
      <c r="C27" s="2" t="s">
        <v>15</v>
      </c>
      <c r="D27" s="2" t="s">
        <v>96</v>
      </c>
      <c r="E27" s="2" t="s">
        <v>83</v>
      </c>
      <c r="F27" s="2" t="s">
        <v>150</v>
      </c>
      <c r="G27" s="6">
        <v>552</v>
      </c>
      <c r="H27" s="2" t="s">
        <v>27</v>
      </c>
      <c r="I27" s="7">
        <v>1</v>
      </c>
      <c r="J27" s="2" t="s">
        <v>98</v>
      </c>
      <c r="K27" s="2" t="s">
        <v>99</v>
      </c>
      <c r="L27" s="2" t="s">
        <v>100</v>
      </c>
      <c r="M27" s="2" t="s">
        <v>101</v>
      </c>
      <c r="N27" s="2" t="s">
        <v>102</v>
      </c>
      <c r="O27" s="6">
        <v>552</v>
      </c>
      <c r="P27" s="2">
        <v>2</v>
      </c>
    </row>
    <row r="28" spans="1:16" x14ac:dyDescent="0.25">
      <c r="A28" s="2">
        <v>51</v>
      </c>
      <c r="B28" s="5">
        <v>42099</v>
      </c>
      <c r="C28" s="2" t="s">
        <v>15</v>
      </c>
      <c r="D28" s="2" t="s">
        <v>96</v>
      </c>
      <c r="E28" s="2" t="s">
        <v>97</v>
      </c>
      <c r="F28" s="2" t="s">
        <v>154</v>
      </c>
      <c r="G28" s="6">
        <v>533.75</v>
      </c>
      <c r="H28" s="2" t="s">
        <v>27</v>
      </c>
      <c r="I28" s="7">
        <v>0.95</v>
      </c>
      <c r="J28" s="2" t="s">
        <v>98</v>
      </c>
      <c r="K28" s="2" t="s">
        <v>99</v>
      </c>
      <c r="L28" s="2" t="s">
        <v>100</v>
      </c>
      <c r="M28" s="2" t="s">
        <v>101</v>
      </c>
      <c r="N28" s="2" t="s">
        <v>102</v>
      </c>
      <c r="O28" s="6">
        <v>533.75</v>
      </c>
      <c r="P28" s="2">
        <v>2</v>
      </c>
    </row>
    <row r="29" spans="1:16" x14ac:dyDescent="0.25">
      <c r="A29" s="2">
        <v>51</v>
      </c>
      <c r="B29" s="5">
        <v>42099</v>
      </c>
      <c r="C29" s="2" t="s">
        <v>15</v>
      </c>
      <c r="D29" s="2" t="s">
        <v>96</v>
      </c>
      <c r="E29" s="2" t="s">
        <v>53</v>
      </c>
      <c r="F29" s="2" t="s">
        <v>145</v>
      </c>
      <c r="G29" s="6">
        <v>289.5</v>
      </c>
      <c r="H29" s="2" t="s">
        <v>27</v>
      </c>
      <c r="I29" s="7">
        <v>0.66</v>
      </c>
      <c r="J29" s="2" t="s">
        <v>98</v>
      </c>
      <c r="K29" s="2" t="s">
        <v>99</v>
      </c>
      <c r="L29" s="2" t="s">
        <v>100</v>
      </c>
      <c r="M29" s="2" t="s">
        <v>101</v>
      </c>
      <c r="N29" s="2" t="s">
        <v>102</v>
      </c>
      <c r="O29" s="6">
        <v>289.5</v>
      </c>
      <c r="P29" s="2">
        <v>2</v>
      </c>
    </row>
    <row r="30" spans="1:16" x14ac:dyDescent="0.25">
      <c r="A30" s="2">
        <v>45</v>
      </c>
      <c r="B30" s="5">
        <v>42101</v>
      </c>
      <c r="C30" s="2" t="s">
        <v>80</v>
      </c>
      <c r="D30" s="2" t="s">
        <v>68</v>
      </c>
      <c r="E30" s="2" t="s">
        <v>83</v>
      </c>
      <c r="F30" s="2" t="s">
        <v>150</v>
      </c>
      <c r="G30" s="6">
        <v>920</v>
      </c>
      <c r="H30" s="2" t="s">
        <v>27</v>
      </c>
      <c r="I30" s="7">
        <v>0.97</v>
      </c>
      <c r="J30" s="2" t="s">
        <v>69</v>
      </c>
      <c r="K30" s="2" t="s">
        <v>70</v>
      </c>
      <c r="L30" s="2" t="s">
        <v>71</v>
      </c>
      <c r="M30" s="2" t="s">
        <v>72</v>
      </c>
      <c r="N30" s="2" t="s">
        <v>73</v>
      </c>
      <c r="O30" s="6">
        <v>920</v>
      </c>
      <c r="P30" s="2">
        <v>2</v>
      </c>
    </row>
    <row r="31" spans="1:16" x14ac:dyDescent="0.25">
      <c r="A31" s="2">
        <v>45</v>
      </c>
      <c r="B31" s="5">
        <v>42101</v>
      </c>
      <c r="C31" s="2" t="s">
        <v>80</v>
      </c>
      <c r="D31" s="2" t="s">
        <v>68</v>
      </c>
      <c r="E31" s="2" t="s">
        <v>53</v>
      </c>
      <c r="F31" s="2" t="s">
        <v>145</v>
      </c>
      <c r="G31" s="6">
        <v>482.5</v>
      </c>
      <c r="H31" s="2" t="s">
        <v>27</v>
      </c>
      <c r="I31" s="7">
        <v>0.97</v>
      </c>
      <c r="J31" s="2" t="s">
        <v>69</v>
      </c>
      <c r="K31" s="2" t="s">
        <v>70</v>
      </c>
      <c r="L31" s="2" t="s">
        <v>71</v>
      </c>
      <c r="M31" s="2" t="s">
        <v>72</v>
      </c>
      <c r="N31" s="2" t="s">
        <v>73</v>
      </c>
      <c r="O31" s="6">
        <v>482.5</v>
      </c>
      <c r="P31" s="2">
        <v>2</v>
      </c>
    </row>
    <row r="32" spans="1:16" x14ac:dyDescent="0.25">
      <c r="A32" s="2">
        <v>47</v>
      </c>
      <c r="B32" s="5">
        <v>42102</v>
      </c>
      <c r="C32" s="2" t="s">
        <v>38</v>
      </c>
      <c r="D32" s="2" t="s">
        <v>61</v>
      </c>
      <c r="E32" s="2" t="s">
        <v>17</v>
      </c>
      <c r="F32" s="2" t="s">
        <v>137</v>
      </c>
      <c r="G32" s="6">
        <v>4200</v>
      </c>
      <c r="H32" s="2" t="s">
        <v>27</v>
      </c>
      <c r="I32" s="7">
        <v>0.81</v>
      </c>
      <c r="J32" s="2" t="s">
        <v>63</v>
      </c>
      <c r="K32" s="2" t="s">
        <v>64</v>
      </c>
      <c r="L32" s="2" t="s">
        <v>65</v>
      </c>
      <c r="M32" s="2" t="s">
        <v>66</v>
      </c>
      <c r="N32" s="2" t="s">
        <v>67</v>
      </c>
      <c r="O32" s="6">
        <v>4200</v>
      </c>
      <c r="P32" s="2">
        <v>2</v>
      </c>
    </row>
    <row r="33" spans="1:16" x14ac:dyDescent="0.25">
      <c r="A33" s="2">
        <v>58</v>
      </c>
      <c r="B33" s="5">
        <v>42116</v>
      </c>
      <c r="C33" s="2" t="s">
        <v>25</v>
      </c>
      <c r="D33" s="2" t="s">
        <v>26</v>
      </c>
      <c r="E33" s="2" t="s">
        <v>115</v>
      </c>
      <c r="F33" s="2" t="s">
        <v>159</v>
      </c>
      <c r="G33" s="6">
        <v>280</v>
      </c>
      <c r="H33" s="2" t="s">
        <v>27</v>
      </c>
      <c r="I33" s="7">
        <v>0.66</v>
      </c>
      <c r="J33" s="2" t="s">
        <v>28</v>
      </c>
      <c r="K33" s="2" t="s">
        <v>29</v>
      </c>
      <c r="L33" s="2" t="s">
        <v>30</v>
      </c>
      <c r="M33" s="2" t="s">
        <v>31</v>
      </c>
      <c r="N33" s="2" t="s">
        <v>32</v>
      </c>
      <c r="O33" s="6">
        <v>280</v>
      </c>
      <c r="P33" s="2">
        <v>2</v>
      </c>
    </row>
    <row r="34" spans="1:16" x14ac:dyDescent="0.25">
      <c r="A34" s="2">
        <v>58</v>
      </c>
      <c r="B34" s="5">
        <v>42116</v>
      </c>
      <c r="C34" s="2" t="s">
        <v>25</v>
      </c>
      <c r="D34" s="2" t="s">
        <v>26</v>
      </c>
      <c r="E34" s="2" t="s">
        <v>81</v>
      </c>
      <c r="F34" s="2" t="s">
        <v>158</v>
      </c>
      <c r="G34" s="6">
        <v>3240</v>
      </c>
      <c r="H34" s="2" t="s">
        <v>27</v>
      </c>
      <c r="I34" s="7">
        <v>0.72</v>
      </c>
      <c r="J34" s="2" t="s">
        <v>28</v>
      </c>
      <c r="K34" s="2" t="s">
        <v>29</v>
      </c>
      <c r="L34" s="2" t="s">
        <v>30</v>
      </c>
      <c r="M34" s="2" t="s">
        <v>31</v>
      </c>
      <c r="N34" s="2" t="s">
        <v>32</v>
      </c>
      <c r="O34" s="6">
        <v>3240</v>
      </c>
      <c r="P34" s="2">
        <v>2</v>
      </c>
    </row>
    <row r="35" spans="1:16" x14ac:dyDescent="0.25">
      <c r="A35" s="2">
        <v>63</v>
      </c>
      <c r="B35" s="5">
        <v>42119</v>
      </c>
      <c r="C35" s="2" t="s">
        <v>33</v>
      </c>
      <c r="D35" s="2" t="s">
        <v>52</v>
      </c>
      <c r="E35" s="2" t="s">
        <v>82</v>
      </c>
      <c r="F35" s="2" t="s">
        <v>157</v>
      </c>
      <c r="G35" s="6">
        <v>500</v>
      </c>
      <c r="H35" s="2" t="s">
        <v>54</v>
      </c>
      <c r="I35" s="7">
        <v>0.64</v>
      </c>
      <c r="J35" s="2" t="s">
        <v>55</v>
      </c>
      <c r="K35" s="2" t="s">
        <v>56</v>
      </c>
      <c r="L35" s="2" t="s">
        <v>57</v>
      </c>
      <c r="M35" s="2" t="s">
        <v>58</v>
      </c>
      <c r="N35" s="2" t="s">
        <v>59</v>
      </c>
      <c r="O35" s="6">
        <v>500</v>
      </c>
      <c r="P35" s="2">
        <v>2</v>
      </c>
    </row>
    <row r="36" spans="1:16" x14ac:dyDescent="0.25">
      <c r="A36" s="2">
        <v>63</v>
      </c>
      <c r="B36" s="5">
        <v>42119</v>
      </c>
      <c r="C36" s="2" t="s">
        <v>33</v>
      </c>
      <c r="D36" s="2" t="s">
        <v>52</v>
      </c>
      <c r="E36" s="2" t="s">
        <v>62</v>
      </c>
      <c r="F36" s="2" t="s">
        <v>146</v>
      </c>
      <c r="G36" s="6">
        <v>120</v>
      </c>
      <c r="H36" s="2" t="s">
        <v>54</v>
      </c>
      <c r="I36" s="7">
        <v>0.66</v>
      </c>
      <c r="J36" s="2" t="s">
        <v>55</v>
      </c>
      <c r="K36" s="2" t="s">
        <v>56</v>
      </c>
      <c r="L36" s="2" t="s">
        <v>57</v>
      </c>
      <c r="M36" s="2" t="s">
        <v>58</v>
      </c>
      <c r="N36" s="2" t="s">
        <v>59</v>
      </c>
      <c r="O36" s="6">
        <v>120</v>
      </c>
      <c r="P36" s="2">
        <v>2</v>
      </c>
    </row>
    <row r="37" spans="1:16" x14ac:dyDescent="0.25">
      <c r="A37" s="2">
        <v>60</v>
      </c>
      <c r="B37" s="5">
        <v>42124</v>
      </c>
      <c r="C37" s="2" t="s">
        <v>38</v>
      </c>
      <c r="D37" s="2" t="s">
        <v>39</v>
      </c>
      <c r="E37" s="2" t="s">
        <v>92</v>
      </c>
      <c r="F37" s="2" t="s">
        <v>152</v>
      </c>
      <c r="G37" s="6">
        <v>1392</v>
      </c>
      <c r="H37" s="2" t="s">
        <v>27</v>
      </c>
      <c r="I37" s="7">
        <v>0.8</v>
      </c>
      <c r="J37" s="2" t="s">
        <v>41</v>
      </c>
      <c r="K37" s="2" t="s">
        <v>42</v>
      </c>
      <c r="L37" s="2" t="s">
        <v>43</v>
      </c>
      <c r="M37" s="2" t="s">
        <v>44</v>
      </c>
      <c r="N37" s="2" t="s">
        <v>45</v>
      </c>
      <c r="O37" s="6">
        <v>1392</v>
      </c>
      <c r="P37" s="2">
        <v>2</v>
      </c>
    </row>
    <row r="38" spans="1:16" x14ac:dyDescent="0.25">
      <c r="A38" s="2">
        <v>71</v>
      </c>
      <c r="B38" s="5">
        <v>42148</v>
      </c>
      <c r="C38" s="2" t="s">
        <v>80</v>
      </c>
      <c r="D38" s="2" t="s">
        <v>105</v>
      </c>
      <c r="E38" s="2" t="s">
        <v>83</v>
      </c>
      <c r="F38" s="2" t="s">
        <v>150</v>
      </c>
      <c r="G38" s="6">
        <v>736</v>
      </c>
      <c r="H38" s="2"/>
      <c r="I38" s="7">
        <v>0.92</v>
      </c>
      <c r="J38" s="2" t="s">
        <v>106</v>
      </c>
      <c r="K38" s="2" t="s">
        <v>107</v>
      </c>
      <c r="L38" s="2" t="s">
        <v>108</v>
      </c>
      <c r="M38" s="2" t="s">
        <v>109</v>
      </c>
      <c r="N38" s="2" t="s">
        <v>110</v>
      </c>
      <c r="O38" s="6">
        <v>736</v>
      </c>
      <c r="P38" s="2">
        <v>2</v>
      </c>
    </row>
    <row r="39" spans="1:16" x14ac:dyDescent="0.25">
      <c r="A39" s="2">
        <v>67</v>
      </c>
      <c r="B39" s="5">
        <v>42148</v>
      </c>
      <c r="C39" s="2" t="s">
        <v>33</v>
      </c>
      <c r="D39" s="2" t="s">
        <v>74</v>
      </c>
      <c r="E39" s="2" t="s">
        <v>24</v>
      </c>
      <c r="F39" s="2" t="s">
        <v>156</v>
      </c>
      <c r="G39" s="6">
        <v>200</v>
      </c>
      <c r="H39" s="2" t="s">
        <v>27</v>
      </c>
      <c r="I39" s="7">
        <v>0.63</v>
      </c>
      <c r="J39" s="2" t="s">
        <v>75</v>
      </c>
      <c r="K39" s="2" t="s">
        <v>76</v>
      </c>
      <c r="L39" s="2" t="s">
        <v>77</v>
      </c>
      <c r="M39" s="2" t="s">
        <v>78</v>
      </c>
      <c r="N39" s="2" t="s">
        <v>79</v>
      </c>
      <c r="O39" s="6">
        <v>200</v>
      </c>
      <c r="P39" s="2">
        <v>2</v>
      </c>
    </row>
    <row r="40" spans="1:16" x14ac:dyDescent="0.25">
      <c r="A40" s="2">
        <v>69</v>
      </c>
      <c r="B40" s="5">
        <v>42148</v>
      </c>
      <c r="C40" s="2" t="s">
        <v>80</v>
      </c>
      <c r="D40" s="2" t="s">
        <v>74</v>
      </c>
      <c r="E40" s="2" t="s">
        <v>24</v>
      </c>
      <c r="F40" s="2" t="s">
        <v>138</v>
      </c>
      <c r="G40" s="6">
        <v>52.5</v>
      </c>
      <c r="H40" s="2"/>
      <c r="I40" s="7">
        <v>0.86</v>
      </c>
      <c r="J40" s="2" t="s">
        <v>75</v>
      </c>
      <c r="K40" s="2" t="s">
        <v>76</v>
      </c>
      <c r="L40" s="2" t="s">
        <v>77</v>
      </c>
      <c r="M40" s="2" t="s">
        <v>78</v>
      </c>
      <c r="N40" s="2" t="s">
        <v>79</v>
      </c>
      <c r="O40" s="6">
        <v>52.5</v>
      </c>
      <c r="P40" s="2">
        <v>2</v>
      </c>
    </row>
    <row r="41" spans="1:16" x14ac:dyDescent="0.25">
      <c r="A41" s="2">
        <v>70</v>
      </c>
      <c r="B41" s="5">
        <v>42148</v>
      </c>
      <c r="C41" s="2" t="s">
        <v>80</v>
      </c>
      <c r="D41" s="2" t="s">
        <v>111</v>
      </c>
      <c r="E41" s="2" t="s">
        <v>62</v>
      </c>
      <c r="F41" s="2" t="s">
        <v>146</v>
      </c>
      <c r="G41" s="6">
        <v>800</v>
      </c>
      <c r="H41" s="2"/>
      <c r="I41" s="7">
        <v>0.8</v>
      </c>
      <c r="J41" s="2" t="s">
        <v>112</v>
      </c>
      <c r="K41" s="2" t="s">
        <v>113</v>
      </c>
      <c r="L41" s="2" t="s">
        <v>114</v>
      </c>
      <c r="M41" s="2" t="s">
        <v>101</v>
      </c>
      <c r="N41" s="2" t="s">
        <v>102</v>
      </c>
      <c r="O41" s="6">
        <v>800</v>
      </c>
      <c r="P41" s="2">
        <v>2</v>
      </c>
    </row>
    <row r="42" spans="1:16" x14ac:dyDescent="0.25">
      <c r="A42" s="2">
        <v>78</v>
      </c>
      <c r="B42" s="5">
        <v>42160</v>
      </c>
      <c r="C42" s="2" t="s">
        <v>80</v>
      </c>
      <c r="D42" s="2" t="s">
        <v>46</v>
      </c>
      <c r="E42" s="2" t="s">
        <v>104</v>
      </c>
      <c r="F42" s="2" t="s">
        <v>155</v>
      </c>
      <c r="G42" s="6">
        <v>1560</v>
      </c>
      <c r="H42" s="2" t="s">
        <v>18</v>
      </c>
      <c r="I42" s="7">
        <v>0.69</v>
      </c>
      <c r="J42" s="2" t="s">
        <v>28</v>
      </c>
      <c r="K42" s="2" t="s">
        <v>48</v>
      </c>
      <c r="L42" s="2" t="s">
        <v>49</v>
      </c>
      <c r="M42" s="2" t="s">
        <v>50</v>
      </c>
      <c r="N42" s="2" t="s">
        <v>51</v>
      </c>
      <c r="O42" s="6">
        <v>1560</v>
      </c>
      <c r="P42" s="2">
        <v>2</v>
      </c>
    </row>
    <row r="43" spans="1:16" x14ac:dyDescent="0.25">
      <c r="A43" s="2">
        <v>75</v>
      </c>
      <c r="B43" s="5">
        <v>42160</v>
      </c>
      <c r="C43" s="2" t="s">
        <v>33</v>
      </c>
      <c r="D43" s="2" t="s">
        <v>39</v>
      </c>
      <c r="E43" s="2" t="s">
        <v>47</v>
      </c>
      <c r="F43" s="2" t="s">
        <v>144</v>
      </c>
      <c r="G43" s="6">
        <v>510</v>
      </c>
      <c r="H43" s="2" t="s">
        <v>18</v>
      </c>
      <c r="I43" s="7">
        <v>0.72</v>
      </c>
      <c r="J43" s="2" t="s">
        <v>41</v>
      </c>
      <c r="K43" s="2" t="s">
        <v>42</v>
      </c>
      <c r="L43" s="2" t="s">
        <v>43</v>
      </c>
      <c r="M43" s="2" t="s">
        <v>44</v>
      </c>
      <c r="N43" s="2" t="s">
        <v>45</v>
      </c>
      <c r="O43" s="6">
        <v>510</v>
      </c>
      <c r="P43" s="2">
        <v>2</v>
      </c>
    </row>
    <row r="44" spans="1:16" x14ac:dyDescent="0.25">
      <c r="A44" s="2">
        <v>73</v>
      </c>
      <c r="B44" s="5">
        <v>42160</v>
      </c>
      <c r="C44" s="2" t="s">
        <v>84</v>
      </c>
      <c r="D44" s="2" t="s">
        <v>85</v>
      </c>
      <c r="E44" s="2" t="s">
        <v>53</v>
      </c>
      <c r="F44" s="2" t="s">
        <v>145</v>
      </c>
      <c r="G44" s="6">
        <v>96.5</v>
      </c>
      <c r="H44" s="2" t="s">
        <v>18</v>
      </c>
      <c r="I44" s="7">
        <v>0.65</v>
      </c>
      <c r="J44" s="2" t="s">
        <v>87</v>
      </c>
      <c r="K44" s="2" t="s">
        <v>88</v>
      </c>
      <c r="L44" s="2" t="s">
        <v>89</v>
      </c>
      <c r="M44" s="2" t="s">
        <v>90</v>
      </c>
      <c r="N44" s="2" t="s">
        <v>91</v>
      </c>
      <c r="O44" s="6">
        <v>96.5</v>
      </c>
      <c r="P44" s="2">
        <v>2</v>
      </c>
    </row>
    <row r="45" spans="1:16" x14ac:dyDescent="0.25">
      <c r="A45" s="2">
        <v>76</v>
      </c>
      <c r="B45" s="5">
        <v>42160</v>
      </c>
      <c r="C45" s="2" t="s">
        <v>15</v>
      </c>
      <c r="D45" s="2" t="s">
        <v>93</v>
      </c>
      <c r="E45" s="2" t="s">
        <v>82</v>
      </c>
      <c r="F45" s="2" t="s">
        <v>149</v>
      </c>
      <c r="G45" s="6">
        <v>660</v>
      </c>
      <c r="H45" s="2" t="s">
        <v>54</v>
      </c>
      <c r="I45" s="7">
        <v>0.95</v>
      </c>
      <c r="J45" s="2" t="s">
        <v>94</v>
      </c>
      <c r="K45" s="2" t="s">
        <v>36</v>
      </c>
      <c r="L45" s="2" t="s">
        <v>95</v>
      </c>
      <c r="M45" s="2" t="s">
        <v>78</v>
      </c>
      <c r="N45" s="2" t="s">
        <v>79</v>
      </c>
      <c r="O45" s="6">
        <v>660</v>
      </c>
      <c r="P45" s="2">
        <v>2</v>
      </c>
    </row>
    <row r="46" spans="1:16" x14ac:dyDescent="0.25">
      <c r="A46" s="2">
        <v>77</v>
      </c>
      <c r="B46" s="5">
        <v>42160</v>
      </c>
      <c r="C46" s="2" t="s">
        <v>15</v>
      </c>
      <c r="D46" s="2" t="s">
        <v>96</v>
      </c>
      <c r="E46" s="2" t="s">
        <v>81</v>
      </c>
      <c r="F46" s="2" t="s">
        <v>148</v>
      </c>
      <c r="G46" s="6">
        <v>2250</v>
      </c>
      <c r="H46" s="2" t="s">
        <v>27</v>
      </c>
      <c r="I46" s="7">
        <v>0.85</v>
      </c>
      <c r="J46" s="2" t="s">
        <v>98</v>
      </c>
      <c r="K46" s="2" t="s">
        <v>99</v>
      </c>
      <c r="L46" s="2" t="s">
        <v>100</v>
      </c>
      <c r="M46" s="2" t="s">
        <v>101</v>
      </c>
      <c r="N46" s="2" t="s">
        <v>102</v>
      </c>
      <c r="O46" s="6">
        <v>2250</v>
      </c>
      <c r="P46" s="2">
        <v>2</v>
      </c>
    </row>
    <row r="47" spans="1:16" x14ac:dyDescent="0.25">
      <c r="A47" s="2">
        <v>72</v>
      </c>
      <c r="B47" s="5">
        <v>42162</v>
      </c>
      <c r="C47" s="2" t="s">
        <v>80</v>
      </c>
      <c r="D47" s="2" t="s">
        <v>68</v>
      </c>
      <c r="E47" s="2" t="s">
        <v>17</v>
      </c>
      <c r="F47" s="2" t="s">
        <v>142</v>
      </c>
      <c r="G47" s="6">
        <v>230</v>
      </c>
      <c r="H47" s="2" t="s">
        <v>27</v>
      </c>
      <c r="I47" s="7">
        <v>0.96</v>
      </c>
      <c r="J47" s="2" t="s">
        <v>69</v>
      </c>
      <c r="K47" s="2" t="s">
        <v>70</v>
      </c>
      <c r="L47" s="2" t="s">
        <v>71</v>
      </c>
      <c r="M47" s="2" t="s">
        <v>72</v>
      </c>
      <c r="N47" s="2" t="s">
        <v>73</v>
      </c>
      <c r="O47" s="6">
        <v>230</v>
      </c>
      <c r="P47" s="2">
        <v>2</v>
      </c>
    </row>
    <row r="48" spans="1:16" x14ac:dyDescent="0.25">
      <c r="A48" s="2">
        <v>74</v>
      </c>
      <c r="B48" s="5">
        <v>42163</v>
      </c>
      <c r="C48" s="2" t="s">
        <v>38</v>
      </c>
      <c r="D48" s="2" t="s">
        <v>61</v>
      </c>
      <c r="E48" s="2" t="s">
        <v>47</v>
      </c>
      <c r="F48" s="2" t="s">
        <v>144</v>
      </c>
      <c r="G48" s="6">
        <v>510</v>
      </c>
      <c r="H48" s="2" t="s">
        <v>27</v>
      </c>
      <c r="I48" s="7">
        <v>0.92</v>
      </c>
      <c r="J48" s="2" t="s">
        <v>63</v>
      </c>
      <c r="K48" s="2" t="s">
        <v>64</v>
      </c>
      <c r="L48" s="2" t="s">
        <v>65</v>
      </c>
      <c r="M48" s="2" t="s">
        <v>66</v>
      </c>
      <c r="N48" s="2" t="s">
        <v>67</v>
      </c>
      <c r="O48" s="6">
        <v>510</v>
      </c>
      <c r="P48" s="2">
        <v>2</v>
      </c>
    </row>
    <row r="49" spans="1:16" x14ac:dyDescent="0.25">
      <c r="A49" s="2">
        <v>79</v>
      </c>
      <c r="B49" s="5">
        <v>42178</v>
      </c>
      <c r="C49" s="2" t="s">
        <v>103</v>
      </c>
      <c r="D49" s="2" t="s">
        <v>61</v>
      </c>
      <c r="E49" s="2" t="s">
        <v>24</v>
      </c>
      <c r="F49" s="2" t="s">
        <v>140</v>
      </c>
      <c r="G49" s="6">
        <v>1590</v>
      </c>
      <c r="H49" s="2" t="s">
        <v>18</v>
      </c>
      <c r="I49" s="7">
        <v>0.64</v>
      </c>
      <c r="J49" s="2" t="s">
        <v>63</v>
      </c>
      <c r="K49" s="2" t="s">
        <v>64</v>
      </c>
      <c r="L49" s="2" t="s">
        <v>65</v>
      </c>
      <c r="M49" s="2" t="s">
        <v>66</v>
      </c>
      <c r="N49" s="2" t="s">
        <v>67</v>
      </c>
      <c r="O49" s="6">
        <v>1590</v>
      </c>
      <c r="P49" s="2">
        <v>2</v>
      </c>
    </row>
    <row r="50" spans="1:16" x14ac:dyDescent="0.25">
      <c r="A50" s="2">
        <v>79</v>
      </c>
      <c r="B50" s="5">
        <v>42178</v>
      </c>
      <c r="C50" s="2" t="s">
        <v>103</v>
      </c>
      <c r="D50" s="2" t="s">
        <v>61</v>
      </c>
      <c r="E50" s="2" t="s">
        <v>24</v>
      </c>
      <c r="F50" s="2" t="s">
        <v>139</v>
      </c>
      <c r="G50" s="6">
        <v>900</v>
      </c>
      <c r="H50" s="2" t="s">
        <v>18</v>
      </c>
      <c r="I50" s="7">
        <v>0.68</v>
      </c>
      <c r="J50" s="2" t="s">
        <v>63</v>
      </c>
      <c r="K50" s="2" t="s">
        <v>64</v>
      </c>
      <c r="L50" s="2" t="s">
        <v>65</v>
      </c>
      <c r="M50" s="2" t="s">
        <v>66</v>
      </c>
      <c r="N50" s="2" t="s">
        <v>67</v>
      </c>
      <c r="O50" s="6">
        <v>900</v>
      </c>
      <c r="P50" s="2">
        <v>2</v>
      </c>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91C35-54CB-41A3-95C9-A7CB278F136B}">
  <sheetPr codeName="Sheet3"/>
  <dimension ref="A3:AA61"/>
  <sheetViews>
    <sheetView topLeftCell="E1" workbookViewId="0">
      <selection activeCell="O5" sqref="O5:P16"/>
    </sheetView>
  </sheetViews>
  <sheetFormatPr baseColWidth="10" defaultColWidth="9" defaultRowHeight="15" x14ac:dyDescent="0.2"/>
  <cols>
    <col min="1" max="1" width="18" style="2" bestFit="1" customWidth="1"/>
    <col min="2" max="2" width="11.1640625" style="2" bestFit="1" customWidth="1"/>
    <col min="3" max="3" width="13.6640625" style="2" bestFit="1" customWidth="1"/>
    <col min="4" max="4" width="12.5" style="2" bestFit="1" customWidth="1"/>
    <col min="5" max="5" width="18" style="2" bestFit="1" customWidth="1"/>
    <col min="6" max="6" width="11.1640625" style="2" bestFit="1" customWidth="1"/>
    <col min="7" max="14" width="9" style="2"/>
    <col min="15" max="15" width="12.33203125" style="2" bestFit="1" customWidth="1"/>
    <col min="16" max="16" width="11.1640625" style="2" bestFit="1" customWidth="1"/>
    <col min="17" max="17" width="15.1640625" style="2" bestFit="1" customWidth="1"/>
    <col min="18" max="18" width="10.1640625" style="2" bestFit="1" customWidth="1"/>
    <col min="19" max="19" width="6.33203125" style="2" bestFit="1" customWidth="1"/>
    <col min="20" max="20" width="18" style="2" bestFit="1" customWidth="1"/>
    <col min="21" max="21" width="11.1640625" style="2" bestFit="1" customWidth="1"/>
    <col min="22" max="23" width="9" style="2"/>
    <col min="24" max="24" width="18" style="2" bestFit="1" customWidth="1"/>
    <col min="25" max="25" width="19.83203125" style="2" bestFit="1" customWidth="1"/>
    <col min="26" max="16384" width="9" style="2"/>
  </cols>
  <sheetData>
    <row r="3" spans="1:27" ht="16" x14ac:dyDescent="0.25">
      <c r="A3" s="10" t="s">
        <v>202</v>
      </c>
      <c r="B3" s="2" t="s">
        <v>203</v>
      </c>
      <c r="C3" s="2" t="s">
        <v>205</v>
      </c>
      <c r="E3" s="48" t="s">
        <v>202</v>
      </c>
      <c r="F3" t="s">
        <v>203</v>
      </c>
    </row>
    <row r="4" spans="1:27" ht="16" x14ac:dyDescent="0.25">
      <c r="A4" s="2" t="s">
        <v>40</v>
      </c>
      <c r="B4" s="2">
        <v>982</v>
      </c>
      <c r="C4" s="19">
        <v>1.8861854204781731E-2</v>
      </c>
      <c r="E4" s="49" t="s">
        <v>156</v>
      </c>
      <c r="F4" s="50">
        <v>200</v>
      </c>
      <c r="O4"/>
      <c r="P4"/>
    </row>
    <row r="5" spans="1:27" ht="16" x14ac:dyDescent="0.25">
      <c r="A5" s="2" t="s">
        <v>17</v>
      </c>
      <c r="B5" s="2">
        <v>22636</v>
      </c>
      <c r="C5" s="19">
        <v>0.43478302625197479</v>
      </c>
      <c r="E5" s="49" t="s">
        <v>137</v>
      </c>
      <c r="F5" s="50">
        <v>6818</v>
      </c>
      <c r="O5" s="48" t="s">
        <v>202</v>
      </c>
      <c r="P5" t="s">
        <v>203</v>
      </c>
      <c r="Q5"/>
      <c r="R5"/>
      <c r="S5"/>
      <c r="T5"/>
      <c r="U5"/>
      <c r="V5"/>
      <c r="W5"/>
      <c r="X5"/>
      <c r="Y5"/>
      <c r="Z5"/>
      <c r="AA5"/>
    </row>
    <row r="6" spans="1:27" ht="16" x14ac:dyDescent="0.25">
      <c r="A6" s="2" t="s">
        <v>47</v>
      </c>
      <c r="B6" s="2">
        <v>2550</v>
      </c>
      <c r="C6" s="19">
        <v>4.8979356641744819E-2</v>
      </c>
      <c r="E6" s="49" t="s">
        <v>148</v>
      </c>
      <c r="F6" s="50">
        <v>2500</v>
      </c>
      <c r="O6" s="49" t="s">
        <v>78</v>
      </c>
      <c r="P6" s="50">
        <v>2272.5</v>
      </c>
      <c r="Q6"/>
      <c r="R6"/>
      <c r="S6"/>
      <c r="T6"/>
      <c r="U6"/>
      <c r="V6"/>
      <c r="W6"/>
      <c r="X6"/>
      <c r="Y6"/>
      <c r="Z6"/>
      <c r="AA6"/>
    </row>
    <row r="7" spans="1:27" ht="16" x14ac:dyDescent="0.25">
      <c r="A7" s="2" t="s">
        <v>104</v>
      </c>
      <c r="B7" s="2">
        <v>1560</v>
      </c>
      <c r="C7" s="19">
        <v>2.9963841710243889E-2</v>
      </c>
      <c r="E7" s="49" t="s">
        <v>149</v>
      </c>
      <c r="F7" s="50">
        <v>880</v>
      </c>
      <c r="O7" s="49" t="s">
        <v>50</v>
      </c>
      <c r="P7" s="50">
        <v>2905.5</v>
      </c>
      <c r="Q7"/>
      <c r="R7"/>
      <c r="S7"/>
      <c r="T7"/>
      <c r="U7"/>
      <c r="V7"/>
      <c r="W7"/>
      <c r="X7"/>
      <c r="Y7"/>
      <c r="Z7"/>
      <c r="AA7"/>
    </row>
    <row r="8" spans="1:27" ht="16" x14ac:dyDescent="0.25">
      <c r="A8" s="2" t="s">
        <v>83</v>
      </c>
      <c r="B8" s="2">
        <v>2208</v>
      </c>
      <c r="C8" s="19">
        <v>4.241036057449904E-2</v>
      </c>
      <c r="E8" s="49" t="s">
        <v>141</v>
      </c>
      <c r="F8" s="50">
        <v>270</v>
      </c>
      <c r="O8" s="49" t="s">
        <v>22</v>
      </c>
      <c r="P8" s="50">
        <v>2695</v>
      </c>
      <c r="Q8"/>
      <c r="R8"/>
      <c r="S8"/>
      <c r="T8"/>
      <c r="U8"/>
      <c r="V8"/>
      <c r="W8"/>
      <c r="X8"/>
      <c r="Y8"/>
      <c r="Z8"/>
      <c r="AA8"/>
    </row>
    <row r="9" spans="1:27" ht="16" x14ac:dyDescent="0.25">
      <c r="A9" s="2" t="s">
        <v>82</v>
      </c>
      <c r="B9" s="2">
        <v>1380</v>
      </c>
      <c r="C9" s="19">
        <v>2.65064753590619E-2</v>
      </c>
      <c r="E9" s="49" t="s">
        <v>144</v>
      </c>
      <c r="F9" s="50">
        <v>2550</v>
      </c>
      <c r="O9" s="49" t="s">
        <v>58</v>
      </c>
      <c r="P9" s="50">
        <v>2550</v>
      </c>
      <c r="Q9"/>
      <c r="R9"/>
      <c r="S9"/>
      <c r="T9"/>
      <c r="U9"/>
      <c r="V9"/>
      <c r="W9"/>
      <c r="X9"/>
      <c r="Y9"/>
      <c r="Z9"/>
      <c r="AA9"/>
    </row>
    <row r="10" spans="1:27" ht="16" x14ac:dyDescent="0.25">
      <c r="A10" s="2" t="s">
        <v>92</v>
      </c>
      <c r="B10" s="2">
        <v>3132</v>
      </c>
      <c r="C10" s="19">
        <v>6.0158174510566577E-2</v>
      </c>
      <c r="E10" s="49" t="s">
        <v>143</v>
      </c>
      <c r="F10" s="50">
        <v>782</v>
      </c>
      <c r="O10" s="49" t="s">
        <v>72</v>
      </c>
      <c r="P10" s="50">
        <v>15432.5</v>
      </c>
      <c r="Q10"/>
      <c r="R10"/>
      <c r="S10"/>
      <c r="T10"/>
      <c r="U10"/>
      <c r="V10"/>
      <c r="W10"/>
      <c r="X10"/>
      <c r="Y10"/>
      <c r="Z10"/>
      <c r="AA10"/>
    </row>
    <row r="11" spans="1:27" ht="16" x14ac:dyDescent="0.25">
      <c r="A11" s="2" t="s">
        <v>24</v>
      </c>
      <c r="B11" s="2">
        <v>3712.5</v>
      </c>
      <c r="C11" s="19">
        <v>7.1308180993128481E-2</v>
      </c>
      <c r="E11" s="49" t="s">
        <v>145</v>
      </c>
      <c r="F11" s="50">
        <v>2798.5</v>
      </c>
      <c r="O11" s="49" t="s">
        <v>101</v>
      </c>
      <c r="P11" s="50">
        <v>4425.25</v>
      </c>
      <c r="Q11"/>
      <c r="R11"/>
      <c r="S11"/>
      <c r="T11"/>
      <c r="U11"/>
      <c r="V11"/>
      <c r="W11"/>
      <c r="X11"/>
      <c r="Y11"/>
      <c r="Z11"/>
      <c r="AA11"/>
    </row>
    <row r="12" spans="1:27" ht="16" x14ac:dyDescent="0.25">
      <c r="A12" s="2" t="s">
        <v>115</v>
      </c>
      <c r="B12" s="2">
        <v>280</v>
      </c>
      <c r="C12" s="19">
        <v>5.3781254351719801E-3</v>
      </c>
      <c r="E12" s="49" t="s">
        <v>142</v>
      </c>
      <c r="F12" s="50">
        <v>14950</v>
      </c>
      <c r="O12" s="49" t="s">
        <v>66</v>
      </c>
      <c r="P12" s="50">
        <v>8007.5</v>
      </c>
      <c r="Q12"/>
      <c r="R12"/>
      <c r="S12"/>
      <c r="T12"/>
      <c r="U12"/>
      <c r="V12"/>
      <c r="W12"/>
      <c r="X12"/>
      <c r="Y12"/>
      <c r="Z12"/>
      <c r="AA12"/>
    </row>
    <row r="13" spans="1:27" ht="16" x14ac:dyDescent="0.25">
      <c r="A13" s="2" t="s">
        <v>81</v>
      </c>
      <c r="B13" s="2">
        <v>5740</v>
      </c>
      <c r="C13" s="19">
        <v>0.1102515714210256</v>
      </c>
      <c r="E13" s="49" t="s">
        <v>150</v>
      </c>
      <c r="F13" s="50">
        <v>2208</v>
      </c>
      <c r="O13" s="49" t="s">
        <v>31</v>
      </c>
      <c r="P13" s="50">
        <v>4569</v>
      </c>
      <c r="Q13"/>
      <c r="R13"/>
      <c r="S13"/>
      <c r="T13"/>
      <c r="U13"/>
      <c r="V13"/>
      <c r="W13"/>
      <c r="X13"/>
      <c r="Y13"/>
      <c r="Z13"/>
      <c r="AA13"/>
    </row>
    <row r="14" spans="1:27" ht="16" x14ac:dyDescent="0.25">
      <c r="A14" s="2" t="s">
        <v>97</v>
      </c>
      <c r="B14" s="2">
        <v>533.75</v>
      </c>
      <c r="C14" s="19">
        <v>1.0252051610796587E-2</v>
      </c>
      <c r="E14" s="49" t="s">
        <v>146</v>
      </c>
      <c r="F14" s="50">
        <v>2600</v>
      </c>
      <c r="O14" s="49" t="s">
        <v>44</v>
      </c>
      <c r="P14" s="50">
        <v>4683</v>
      </c>
      <c r="Q14"/>
      <c r="R14"/>
      <c r="S14"/>
      <c r="T14"/>
      <c r="U14"/>
      <c r="V14"/>
      <c r="W14"/>
      <c r="X14"/>
      <c r="Y14"/>
      <c r="Z14"/>
      <c r="AA14"/>
    </row>
    <row r="15" spans="1:27" ht="16" x14ac:dyDescent="0.25">
      <c r="A15" s="2" t="s">
        <v>86</v>
      </c>
      <c r="B15" s="2">
        <v>1950</v>
      </c>
      <c r="C15" s="19">
        <v>3.745480213780486E-2</v>
      </c>
      <c r="E15" s="49" t="s">
        <v>140</v>
      </c>
      <c r="F15" s="50">
        <v>2120</v>
      </c>
      <c r="O15" s="49" t="s">
        <v>90</v>
      </c>
      <c r="P15" s="50">
        <v>3786.5</v>
      </c>
      <c r="Q15"/>
      <c r="R15"/>
      <c r="S15"/>
      <c r="T15"/>
      <c r="U15"/>
      <c r="V15"/>
      <c r="W15"/>
      <c r="X15"/>
      <c r="Y15"/>
      <c r="Z15"/>
      <c r="AA15"/>
    </row>
    <row r="16" spans="1:27" ht="16" x14ac:dyDescent="0.25">
      <c r="A16" s="2" t="s">
        <v>62</v>
      </c>
      <c r="B16" s="2">
        <v>2600</v>
      </c>
      <c r="C16" s="19">
        <v>4.9939736183739813E-2</v>
      </c>
      <c r="E16" s="49" t="s">
        <v>139</v>
      </c>
      <c r="F16" s="50">
        <v>1200</v>
      </c>
      <c r="O16" s="49" t="s">
        <v>109</v>
      </c>
      <c r="P16" s="50">
        <v>736</v>
      </c>
      <c r="Q16"/>
      <c r="R16"/>
      <c r="S16"/>
      <c r="T16"/>
      <c r="U16"/>
      <c r="V16"/>
      <c r="W16"/>
      <c r="X16"/>
      <c r="Y16"/>
      <c r="Z16"/>
      <c r="AA16"/>
    </row>
    <row r="17" spans="1:27" ht="16" x14ac:dyDescent="0.25">
      <c r="A17" s="2" t="s">
        <v>53</v>
      </c>
      <c r="B17" s="2">
        <v>2798.5</v>
      </c>
      <c r="C17" s="19">
        <v>5.3752442965459953E-2</v>
      </c>
      <c r="E17" s="49" t="s">
        <v>138</v>
      </c>
      <c r="F17" s="50">
        <v>192.5</v>
      </c>
      <c r="O17" s="49" t="s">
        <v>116</v>
      </c>
      <c r="P17" s="50">
        <v>52062.75</v>
      </c>
      <c r="Q17"/>
      <c r="R17"/>
      <c r="S17"/>
      <c r="T17"/>
      <c r="U17"/>
      <c r="V17"/>
      <c r="W17"/>
      <c r="X17"/>
      <c r="Y17"/>
      <c r="Z17"/>
      <c r="AA17"/>
    </row>
    <row r="18" spans="1:27" ht="16" x14ac:dyDescent="0.25">
      <c r="A18" s="2" t="s">
        <v>116</v>
      </c>
      <c r="B18" s="2">
        <v>52062.75</v>
      </c>
      <c r="C18" s="19">
        <v>1</v>
      </c>
      <c r="E18" s="49" t="s">
        <v>155</v>
      </c>
      <c r="F18" s="50">
        <v>1560</v>
      </c>
      <c r="O18"/>
      <c r="P18"/>
      <c r="Q18"/>
      <c r="R18"/>
      <c r="S18"/>
      <c r="T18" t="s">
        <v>116</v>
      </c>
      <c r="U18">
        <v>52062.75</v>
      </c>
      <c r="V18"/>
      <c r="W18"/>
      <c r="X18"/>
      <c r="Y18"/>
      <c r="Z18"/>
      <c r="AA18"/>
    </row>
    <row r="19" spans="1:27" ht="16" x14ac:dyDescent="0.25">
      <c r="E19" s="49" t="s">
        <v>147</v>
      </c>
      <c r="F19" s="50">
        <v>598</v>
      </c>
      <c r="O19"/>
      <c r="P19"/>
      <c r="Q19"/>
      <c r="R19"/>
      <c r="S19"/>
      <c r="T19"/>
      <c r="U19"/>
      <c r="V19"/>
      <c r="W19"/>
      <c r="X19"/>
      <c r="Y19"/>
      <c r="Z19"/>
      <c r="AA19"/>
    </row>
    <row r="20" spans="1:27" ht="16" x14ac:dyDescent="0.25">
      <c r="E20" s="49" t="s">
        <v>159</v>
      </c>
      <c r="F20" s="50">
        <v>280</v>
      </c>
      <c r="O20"/>
      <c r="P20"/>
      <c r="Q20"/>
      <c r="R20"/>
      <c r="S20"/>
      <c r="T20"/>
      <c r="U20"/>
      <c r="V20"/>
      <c r="W20"/>
      <c r="X20"/>
      <c r="Y20"/>
      <c r="Z20"/>
      <c r="AA20"/>
    </row>
    <row r="21" spans="1:27" ht="16" x14ac:dyDescent="0.25">
      <c r="C21"/>
      <c r="E21" s="49" t="s">
        <v>158</v>
      </c>
      <c r="F21" s="50">
        <v>3240</v>
      </c>
      <c r="O21"/>
      <c r="P21"/>
      <c r="Q21"/>
      <c r="R21"/>
      <c r="S21"/>
      <c r="T21"/>
      <c r="U21"/>
      <c r="V21"/>
      <c r="W21"/>
      <c r="X21"/>
      <c r="Y21"/>
      <c r="Z21"/>
      <c r="AA21"/>
    </row>
    <row r="22" spans="1:27" ht="16" x14ac:dyDescent="0.25">
      <c r="C22"/>
      <c r="E22" s="49" t="s">
        <v>152</v>
      </c>
      <c r="F22" s="50">
        <v>3132</v>
      </c>
      <c r="O22"/>
      <c r="P22"/>
      <c r="Q22"/>
      <c r="R22"/>
      <c r="S22"/>
      <c r="T22"/>
      <c r="U22"/>
      <c r="V22"/>
      <c r="W22"/>
      <c r="X22"/>
      <c r="Y22"/>
      <c r="Z22"/>
      <c r="AA22"/>
    </row>
    <row r="23" spans="1:27" ht="16" x14ac:dyDescent="0.25">
      <c r="C23"/>
      <c r="E23" s="49" t="s">
        <v>154</v>
      </c>
      <c r="F23" s="50">
        <v>533.75</v>
      </c>
      <c r="O23"/>
      <c r="P23"/>
      <c r="Q23"/>
      <c r="R23"/>
      <c r="S23"/>
      <c r="T23"/>
      <c r="U23"/>
      <c r="V23"/>
      <c r="W23"/>
      <c r="X23"/>
      <c r="Y23"/>
      <c r="Z23"/>
      <c r="AA23"/>
    </row>
    <row r="24" spans="1:27" ht="16" x14ac:dyDescent="0.25">
      <c r="C24"/>
      <c r="D24"/>
      <c r="E24" s="49" t="s">
        <v>151</v>
      </c>
      <c r="F24" s="50">
        <v>1950</v>
      </c>
      <c r="O24"/>
      <c r="P24"/>
      <c r="Q24"/>
      <c r="R24"/>
      <c r="S24"/>
      <c r="T24"/>
      <c r="U24"/>
      <c r="V24"/>
      <c r="W24"/>
      <c r="X24"/>
      <c r="Y24"/>
      <c r="Z24"/>
      <c r="AA24"/>
    </row>
    <row r="25" spans="1:27" ht="16" x14ac:dyDescent="0.25">
      <c r="C25"/>
      <c r="D25"/>
      <c r="E25" s="49" t="s">
        <v>153</v>
      </c>
      <c r="F25" s="50">
        <v>200</v>
      </c>
      <c r="O25"/>
      <c r="P25"/>
      <c r="Q25"/>
      <c r="R25"/>
      <c r="S25"/>
      <c r="T25"/>
      <c r="U25"/>
      <c r="V25"/>
      <c r="W25"/>
      <c r="X25"/>
      <c r="Y25"/>
      <c r="Z25"/>
      <c r="AA25"/>
    </row>
    <row r="26" spans="1:27" ht="16" x14ac:dyDescent="0.25">
      <c r="C26"/>
      <c r="D26"/>
      <c r="E26" s="49" t="s">
        <v>157</v>
      </c>
      <c r="F26" s="50">
        <v>500</v>
      </c>
      <c r="O26"/>
      <c r="P26"/>
      <c r="Q26"/>
      <c r="R26"/>
      <c r="S26"/>
      <c r="T26"/>
      <c r="U26"/>
      <c r="V26"/>
      <c r="W26"/>
      <c r="X26"/>
      <c r="Y26"/>
      <c r="Z26"/>
      <c r="AA26"/>
    </row>
    <row r="27" spans="1:27" ht="16" x14ac:dyDescent="0.25">
      <c r="C27"/>
      <c r="D27"/>
      <c r="E27" s="49" t="s">
        <v>116</v>
      </c>
      <c r="F27" s="50">
        <v>52062.75</v>
      </c>
      <c r="O27"/>
      <c r="P27"/>
      <c r="Q27"/>
      <c r="R27"/>
      <c r="S27"/>
      <c r="T27"/>
      <c r="U27"/>
      <c r="V27"/>
      <c r="W27"/>
      <c r="X27"/>
      <c r="Y27"/>
      <c r="Z27"/>
      <c r="AA27"/>
    </row>
    <row r="28" spans="1:27" ht="16" x14ac:dyDescent="0.25">
      <c r="C28"/>
      <c r="D28"/>
      <c r="O28"/>
      <c r="P28"/>
      <c r="Q28"/>
      <c r="R28"/>
      <c r="S28"/>
      <c r="T28"/>
      <c r="U28"/>
      <c r="V28"/>
      <c r="W28"/>
      <c r="X28"/>
      <c r="Y28"/>
      <c r="Z28"/>
      <c r="AA28"/>
    </row>
    <row r="29" spans="1:27" ht="16" x14ac:dyDescent="0.25">
      <c r="C29"/>
      <c r="D29"/>
      <c r="O29"/>
      <c r="P29"/>
      <c r="Q29"/>
      <c r="R29"/>
      <c r="S29"/>
      <c r="T29"/>
      <c r="U29"/>
      <c r="V29"/>
      <c r="W29"/>
      <c r="X29"/>
      <c r="Y29"/>
      <c r="Z29"/>
      <c r="AA29"/>
    </row>
    <row r="30" spans="1:27" ht="16" x14ac:dyDescent="0.25">
      <c r="C30"/>
      <c r="D30"/>
      <c r="O30"/>
      <c r="P30"/>
      <c r="Q30"/>
      <c r="R30"/>
      <c r="S30"/>
      <c r="T30"/>
      <c r="V30"/>
      <c r="W30"/>
      <c r="X30"/>
      <c r="Y30"/>
      <c r="Z30"/>
      <c r="AA30"/>
    </row>
    <row r="31" spans="1:27" ht="16" x14ac:dyDescent="0.25">
      <c r="C31"/>
      <c r="D31"/>
      <c r="O31"/>
      <c r="P31"/>
    </row>
    <row r="32" spans="1:27" ht="16" x14ac:dyDescent="0.25">
      <c r="C32"/>
      <c r="D32"/>
      <c r="O32"/>
      <c r="P32"/>
    </row>
    <row r="33" spans="3:16" ht="16" x14ac:dyDescent="0.25">
      <c r="C33"/>
      <c r="D33"/>
      <c r="O33"/>
      <c r="P33"/>
    </row>
    <row r="34" spans="3:16" ht="16" x14ac:dyDescent="0.25">
      <c r="C34"/>
      <c r="D34"/>
      <c r="O34"/>
      <c r="P34"/>
    </row>
    <row r="35" spans="3:16" ht="16" x14ac:dyDescent="0.25">
      <c r="C35"/>
      <c r="D35"/>
      <c r="E35"/>
      <c r="O35"/>
      <c r="P35"/>
    </row>
    <row r="36" spans="3:16" ht="16" x14ac:dyDescent="0.25">
      <c r="C36"/>
      <c r="D36"/>
      <c r="E36"/>
      <c r="O36"/>
      <c r="P36"/>
    </row>
    <row r="37" spans="3:16" ht="16" x14ac:dyDescent="0.25">
      <c r="C37"/>
      <c r="D37"/>
      <c r="E37"/>
      <c r="O37"/>
      <c r="P37"/>
    </row>
    <row r="38" spans="3:16" ht="16" x14ac:dyDescent="0.25">
      <c r="C38"/>
      <c r="D38"/>
      <c r="E38"/>
      <c r="O38"/>
      <c r="P38"/>
    </row>
    <row r="39" spans="3:16" ht="16" x14ac:dyDescent="0.25">
      <c r="D39"/>
      <c r="E39"/>
      <c r="O39"/>
      <c r="P39"/>
    </row>
    <row r="40" spans="3:16" ht="16" x14ac:dyDescent="0.25">
      <c r="D40"/>
      <c r="E40"/>
      <c r="O40"/>
      <c r="P40"/>
    </row>
    <row r="41" spans="3:16" ht="16" x14ac:dyDescent="0.25">
      <c r="D41"/>
      <c r="E41"/>
      <c r="O41"/>
      <c r="P41"/>
    </row>
    <row r="42" spans="3:16" ht="16" x14ac:dyDescent="0.25">
      <c r="D42"/>
      <c r="E42"/>
      <c r="O42"/>
      <c r="P42"/>
    </row>
    <row r="43" spans="3:16" ht="16" x14ac:dyDescent="0.25">
      <c r="D43"/>
      <c r="E43"/>
      <c r="O43"/>
      <c r="P43"/>
    </row>
    <row r="44" spans="3:16" ht="16" x14ac:dyDescent="0.25">
      <c r="D44"/>
      <c r="E44"/>
      <c r="O44"/>
      <c r="P44"/>
    </row>
    <row r="45" spans="3:16" ht="16" x14ac:dyDescent="0.25">
      <c r="D45"/>
      <c r="E45"/>
      <c r="O45"/>
      <c r="P45"/>
    </row>
    <row r="46" spans="3:16" ht="16" x14ac:dyDescent="0.25">
      <c r="D46"/>
      <c r="E46"/>
      <c r="O46"/>
      <c r="P46"/>
    </row>
    <row r="47" spans="3:16" ht="16" x14ac:dyDescent="0.25">
      <c r="D47"/>
      <c r="E47"/>
      <c r="O47"/>
      <c r="P47"/>
    </row>
    <row r="48" spans="3:16" ht="16" x14ac:dyDescent="0.25">
      <c r="D48"/>
      <c r="E48"/>
      <c r="O48"/>
      <c r="P48"/>
    </row>
    <row r="49" spans="15:16" ht="16" x14ac:dyDescent="0.25">
      <c r="O49"/>
      <c r="P49"/>
    </row>
    <row r="50" spans="15:16" ht="16" x14ac:dyDescent="0.25">
      <c r="O50"/>
      <c r="P50"/>
    </row>
    <row r="51" spans="15:16" ht="16" x14ac:dyDescent="0.25">
      <c r="O51"/>
      <c r="P51"/>
    </row>
    <row r="52" spans="15:16" ht="16" x14ac:dyDescent="0.25">
      <c r="O52"/>
      <c r="P52"/>
    </row>
    <row r="53" spans="15:16" ht="16" x14ac:dyDescent="0.25">
      <c r="O53"/>
      <c r="P53"/>
    </row>
    <row r="54" spans="15:16" ht="16" x14ac:dyDescent="0.25">
      <c r="O54"/>
      <c r="P54"/>
    </row>
    <row r="55" spans="15:16" ht="16" x14ac:dyDescent="0.25">
      <c r="O55"/>
      <c r="P55"/>
    </row>
    <row r="56" spans="15:16" ht="16" x14ac:dyDescent="0.25">
      <c r="O56"/>
      <c r="P56"/>
    </row>
    <row r="57" spans="15:16" ht="16" x14ac:dyDescent="0.25">
      <c r="O57"/>
      <c r="P57"/>
    </row>
    <row r="58" spans="15:16" ht="16" x14ac:dyDescent="0.25">
      <c r="O58"/>
      <c r="P58"/>
    </row>
    <row r="59" spans="15:16" ht="16" x14ac:dyDescent="0.25">
      <c r="O59"/>
      <c r="P59"/>
    </row>
    <row r="60" spans="15:16" ht="16" x14ac:dyDescent="0.25">
      <c r="O60"/>
      <c r="P60"/>
    </row>
    <row r="61" spans="15:16" ht="16" x14ac:dyDescent="0.25">
      <c r="O61"/>
      <c r="P61"/>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0267F-7056-4828-ABBA-A42B4EE9DDF0}">
  <sheetPr codeName="Sheet4"/>
  <dimension ref="A1:O27"/>
  <sheetViews>
    <sheetView workbookViewId="0">
      <selection activeCell="I6" sqref="I6"/>
    </sheetView>
  </sheetViews>
  <sheetFormatPr baseColWidth="10" defaultColWidth="9" defaultRowHeight="15" x14ac:dyDescent="0.2"/>
  <cols>
    <col min="1" max="1" width="22" style="2" bestFit="1" customWidth="1"/>
    <col min="2" max="3" width="10.6640625" style="2" customWidth="1"/>
    <col min="4" max="4" width="2.1640625" style="2" customWidth="1"/>
    <col min="5" max="5" width="22" style="2" bestFit="1" customWidth="1"/>
    <col min="6" max="7" width="9" style="2"/>
    <col min="8" max="8" width="2.1640625" style="2" customWidth="1"/>
    <col min="9" max="9" width="22" style="2" bestFit="1" customWidth="1"/>
    <col min="10" max="11" width="9" style="2"/>
    <col min="12" max="12" width="2.1640625" style="2" customWidth="1"/>
    <col min="13" max="13" width="22" style="2" bestFit="1" customWidth="1"/>
    <col min="14" max="16384" width="9" style="2"/>
  </cols>
  <sheetData>
    <row r="1" spans="1:15" ht="75" customHeight="1" x14ac:dyDescent="0.2"/>
    <row r="3" spans="1:15" x14ac:dyDescent="0.2">
      <c r="A3" s="10" t="s">
        <v>206</v>
      </c>
      <c r="B3" s="18" t="s">
        <v>204</v>
      </c>
      <c r="C3" s="3" t="s">
        <v>207</v>
      </c>
      <c r="E3" s="10" t="s">
        <v>208</v>
      </c>
      <c r="F3" s="18" t="s">
        <v>204</v>
      </c>
      <c r="G3" s="3" t="s">
        <v>207</v>
      </c>
      <c r="I3" s="10" t="s">
        <v>209</v>
      </c>
      <c r="J3" s="18" t="s">
        <v>204</v>
      </c>
      <c r="K3" s="3" t="s">
        <v>207</v>
      </c>
      <c r="M3" s="10" t="s">
        <v>210</v>
      </c>
      <c r="N3" s="18" t="s">
        <v>204</v>
      </c>
      <c r="O3" s="3" t="s">
        <v>207</v>
      </c>
    </row>
    <row r="4" spans="1:15" x14ac:dyDescent="0.2">
      <c r="A4" s="2" t="s">
        <v>17</v>
      </c>
      <c r="B4" s="9">
        <v>22636</v>
      </c>
      <c r="C4" s="19">
        <v>0.43478302625197479</v>
      </c>
      <c r="E4" s="2" t="s">
        <v>137</v>
      </c>
      <c r="F4" s="9">
        <v>6818</v>
      </c>
      <c r="G4" s="19">
        <v>0.15886663637528689</v>
      </c>
      <c r="I4" s="2" t="s">
        <v>105</v>
      </c>
      <c r="J4" s="9">
        <v>736</v>
      </c>
      <c r="K4" s="19">
        <v>1.4136786858166347E-2</v>
      </c>
      <c r="M4" s="2" t="s">
        <v>103</v>
      </c>
      <c r="N4" s="9">
        <v>2617.5</v>
      </c>
      <c r="O4" s="19">
        <v>5.0275869023438065E-2</v>
      </c>
    </row>
    <row r="5" spans="1:15" x14ac:dyDescent="0.2">
      <c r="A5" s="2" t="s">
        <v>81</v>
      </c>
      <c r="B5" s="9">
        <v>5740</v>
      </c>
      <c r="C5" s="19">
        <v>0.1102515714210256</v>
      </c>
      <c r="E5" s="2" t="s">
        <v>148</v>
      </c>
      <c r="F5" s="9">
        <v>2500</v>
      </c>
      <c r="G5" s="19">
        <v>5.8252653408362748E-2</v>
      </c>
      <c r="I5" s="2" t="s">
        <v>16</v>
      </c>
      <c r="J5" s="9">
        <v>1505</v>
      </c>
      <c r="K5" s="19">
        <v>2.8907424214049394E-2</v>
      </c>
      <c r="M5" s="2" t="s">
        <v>15</v>
      </c>
      <c r="N5" s="9">
        <v>19974.25</v>
      </c>
      <c r="O5" s="19">
        <v>0.38365722133387115</v>
      </c>
    </row>
    <row r="6" spans="1:15" x14ac:dyDescent="0.2">
      <c r="A6" s="2" t="s">
        <v>24</v>
      </c>
      <c r="B6" s="9">
        <v>3712.5</v>
      </c>
      <c r="C6" s="19">
        <v>7.1308180993128481E-2</v>
      </c>
      <c r="E6" s="2" t="s">
        <v>144</v>
      </c>
      <c r="F6" s="9">
        <v>2550</v>
      </c>
      <c r="G6" s="19">
        <v>5.9417706476530004E-2</v>
      </c>
      <c r="I6" s="2" t="s">
        <v>68</v>
      </c>
      <c r="J6" s="9">
        <v>15432.5</v>
      </c>
      <c r="K6" s="19">
        <v>0.29642114563675565</v>
      </c>
      <c r="M6" s="2" t="s">
        <v>25</v>
      </c>
      <c r="N6" s="9">
        <v>5787.5</v>
      </c>
      <c r="O6" s="19">
        <v>0.11116393198592084</v>
      </c>
    </row>
    <row r="7" spans="1:15" x14ac:dyDescent="0.2">
      <c r="A7" s="2" t="s">
        <v>92</v>
      </c>
      <c r="B7" s="9">
        <v>3132</v>
      </c>
      <c r="C7" s="19">
        <v>6.0158174510566577E-2</v>
      </c>
      <c r="E7" s="2" t="s">
        <v>145</v>
      </c>
      <c r="F7" s="9">
        <v>2798.5</v>
      </c>
      <c r="G7" s="19">
        <v>6.5208020225321267E-2</v>
      </c>
      <c r="I7" s="2" t="s">
        <v>52</v>
      </c>
      <c r="J7" s="9">
        <v>2550</v>
      </c>
      <c r="K7" s="19">
        <v>4.8979356641744819E-2</v>
      </c>
      <c r="M7" s="2" t="s">
        <v>60</v>
      </c>
      <c r="N7" s="9">
        <v>680</v>
      </c>
      <c r="O7" s="19">
        <v>1.3061161771131952E-2</v>
      </c>
    </row>
    <row r="8" spans="1:15" x14ac:dyDescent="0.2">
      <c r="A8" s="2" t="s">
        <v>53</v>
      </c>
      <c r="B8" s="9">
        <v>2798.5</v>
      </c>
      <c r="C8" s="19">
        <v>5.3752442965459953E-2</v>
      </c>
      <c r="E8" s="2" t="s">
        <v>142</v>
      </c>
      <c r="F8" s="9">
        <v>14950</v>
      </c>
      <c r="G8" s="19">
        <v>0.34835086738200927</v>
      </c>
      <c r="I8" s="2" t="s">
        <v>46</v>
      </c>
      <c r="J8" s="9">
        <v>2905.5</v>
      </c>
      <c r="K8" s="19">
        <v>5.5807655185329243E-2</v>
      </c>
      <c r="M8" s="2" t="s">
        <v>33</v>
      </c>
      <c r="N8" s="9">
        <v>6278</v>
      </c>
      <c r="O8" s="19">
        <v>0.12058525529289175</v>
      </c>
    </row>
    <row r="9" spans="1:15" x14ac:dyDescent="0.2">
      <c r="A9" s="2" t="s">
        <v>62</v>
      </c>
      <c r="B9" s="9">
        <v>2600</v>
      </c>
      <c r="C9" s="19">
        <v>4.9939736183739813E-2</v>
      </c>
      <c r="E9" s="2" t="s">
        <v>150</v>
      </c>
      <c r="F9" s="9">
        <v>2208</v>
      </c>
      <c r="G9" s="19">
        <v>5.1448743490265979E-2</v>
      </c>
      <c r="I9" s="2" t="s">
        <v>26</v>
      </c>
      <c r="J9" s="9">
        <v>4569</v>
      </c>
      <c r="K9" s="19">
        <v>8.7759482547502779E-2</v>
      </c>
      <c r="M9" s="2" t="s">
        <v>38</v>
      </c>
      <c r="N9" s="9">
        <v>6378</v>
      </c>
      <c r="O9" s="19">
        <v>0.12250601437688174</v>
      </c>
    </row>
    <row r="10" spans="1:15" x14ac:dyDescent="0.2">
      <c r="A10" s="2" t="s">
        <v>47</v>
      </c>
      <c r="B10" s="9">
        <v>2550</v>
      </c>
      <c r="C10" s="19">
        <v>4.8979356641744819E-2</v>
      </c>
      <c r="E10" s="2" t="s">
        <v>146</v>
      </c>
      <c r="F10" s="9">
        <v>2600</v>
      </c>
      <c r="G10" s="19">
        <v>6.0582759544697259E-2</v>
      </c>
      <c r="I10" s="2" t="s">
        <v>61</v>
      </c>
      <c r="J10" s="9">
        <v>8007.5</v>
      </c>
      <c r="K10" s="19">
        <v>0.15380478365049868</v>
      </c>
      <c r="M10" s="2" t="s">
        <v>80</v>
      </c>
      <c r="N10" s="9">
        <v>6561</v>
      </c>
      <c r="O10" s="19">
        <v>0.12602100350058343</v>
      </c>
    </row>
    <row r="11" spans="1:15" x14ac:dyDescent="0.2">
      <c r="A11" s="2" t="s">
        <v>83</v>
      </c>
      <c r="B11" s="9">
        <v>2208</v>
      </c>
      <c r="C11" s="19">
        <v>4.241036057449904E-2</v>
      </c>
      <c r="E11" s="2" t="s">
        <v>140</v>
      </c>
      <c r="F11" s="9">
        <v>2120</v>
      </c>
      <c r="G11" s="19">
        <v>4.9398250090291612E-2</v>
      </c>
      <c r="I11" s="2" t="s">
        <v>39</v>
      </c>
      <c r="J11" s="9">
        <v>4683</v>
      </c>
      <c r="K11" s="19">
        <v>8.994914790325137E-2</v>
      </c>
      <c r="M11" s="2" t="s">
        <v>84</v>
      </c>
      <c r="N11" s="9">
        <v>3786.5</v>
      </c>
      <c r="O11" s="19">
        <v>7.2729542715281079E-2</v>
      </c>
    </row>
    <row r="12" spans="1:15" x14ac:dyDescent="0.2">
      <c r="A12" s="2" t="s">
        <v>86</v>
      </c>
      <c r="B12" s="9">
        <v>1950</v>
      </c>
      <c r="C12" s="19">
        <v>3.745480213780486E-2</v>
      </c>
      <c r="E12" s="2" t="s">
        <v>158</v>
      </c>
      <c r="F12" s="9">
        <v>3240</v>
      </c>
      <c r="G12" s="19">
        <v>7.5495438817238122E-2</v>
      </c>
      <c r="I12" s="2" t="s">
        <v>85</v>
      </c>
      <c r="J12" s="9">
        <v>3786.5</v>
      </c>
      <c r="K12" s="19">
        <v>7.2729542715281079E-2</v>
      </c>
      <c r="M12" s="2" t="s">
        <v>116</v>
      </c>
      <c r="N12" s="13">
        <v>52062.75</v>
      </c>
      <c r="O12" s="19">
        <v>1</v>
      </c>
    </row>
    <row r="13" spans="1:15" x14ac:dyDescent="0.2">
      <c r="A13" s="2" t="s">
        <v>104</v>
      </c>
      <c r="B13" s="9">
        <v>1560</v>
      </c>
      <c r="C13" s="19">
        <v>2.9963841710243889E-2</v>
      </c>
      <c r="E13" s="2" t="s">
        <v>152</v>
      </c>
      <c r="F13" s="9">
        <v>3132</v>
      </c>
      <c r="G13" s="19">
        <v>7.2978924189996852E-2</v>
      </c>
      <c r="I13" s="2" t="s">
        <v>74</v>
      </c>
      <c r="J13" s="9">
        <v>1412.5</v>
      </c>
      <c r="K13" s="19">
        <v>2.713072206135865E-2</v>
      </c>
    </row>
    <row r="14" spans="1:15" x14ac:dyDescent="0.2">
      <c r="A14" s="2" t="s">
        <v>82</v>
      </c>
      <c r="B14" s="9">
        <v>1380</v>
      </c>
      <c r="C14" s="19">
        <v>2.65064753590619E-2</v>
      </c>
      <c r="E14" s="2" t="s">
        <v>116</v>
      </c>
      <c r="F14" s="13">
        <v>42916.5</v>
      </c>
      <c r="G14" s="19">
        <v>1</v>
      </c>
      <c r="I14" s="2" t="s">
        <v>111</v>
      </c>
      <c r="J14" s="9">
        <v>800</v>
      </c>
      <c r="K14" s="19">
        <v>1.5366072671919943E-2</v>
      </c>
    </row>
    <row r="15" spans="1:15" ht="16" x14ac:dyDescent="0.25">
      <c r="A15" s="2" t="s">
        <v>40</v>
      </c>
      <c r="B15" s="9">
        <v>982</v>
      </c>
      <c r="C15" s="19">
        <v>1.8861854204781731E-2</v>
      </c>
      <c r="E15"/>
      <c r="F15"/>
      <c r="G15"/>
      <c r="I15" s="2" t="s">
        <v>34</v>
      </c>
      <c r="J15" s="9">
        <v>1190</v>
      </c>
      <c r="K15" s="19">
        <v>2.2857033099480915E-2</v>
      </c>
    </row>
    <row r="16" spans="1:15" ht="16" x14ac:dyDescent="0.25">
      <c r="A16" s="2" t="s">
        <v>97</v>
      </c>
      <c r="B16" s="9">
        <v>533.75</v>
      </c>
      <c r="C16" s="19">
        <v>1.0252051610796587E-2</v>
      </c>
      <c r="E16"/>
      <c r="F16"/>
      <c r="G16"/>
      <c r="I16" s="2" t="s">
        <v>93</v>
      </c>
      <c r="J16" s="9">
        <v>860</v>
      </c>
      <c r="K16" s="19">
        <v>1.6518528122313938E-2</v>
      </c>
    </row>
    <row r="17" spans="1:11" ht="16" x14ac:dyDescent="0.25">
      <c r="A17" s="2" t="s">
        <v>115</v>
      </c>
      <c r="B17" s="9">
        <v>280</v>
      </c>
      <c r="C17" s="19">
        <v>5.3781254351719801E-3</v>
      </c>
      <c r="E17"/>
      <c r="F17"/>
      <c r="G17"/>
      <c r="I17" s="2" t="s">
        <v>96</v>
      </c>
      <c r="J17" s="9">
        <v>3625.25</v>
      </c>
      <c r="K17" s="19">
        <v>6.963231869234722E-2</v>
      </c>
    </row>
    <row r="18" spans="1:11" ht="16" x14ac:dyDescent="0.25">
      <c r="A18" s="2" t="s">
        <v>116</v>
      </c>
      <c r="B18" s="13">
        <v>52062.75</v>
      </c>
      <c r="C18" s="19">
        <v>1</v>
      </c>
      <c r="E18"/>
      <c r="F18"/>
      <c r="G18"/>
      <c r="I18" s="2" t="s">
        <v>116</v>
      </c>
      <c r="J18" s="13">
        <v>52062.75</v>
      </c>
      <c r="K18" s="19">
        <v>1</v>
      </c>
    </row>
    <row r="19" spans="1:11" ht="16" x14ac:dyDescent="0.25">
      <c r="E19"/>
      <c r="F19"/>
      <c r="G19"/>
    </row>
    <row r="20" spans="1:11" ht="16" x14ac:dyDescent="0.25">
      <c r="E20"/>
      <c r="F20"/>
      <c r="G20"/>
    </row>
    <row r="21" spans="1:11" ht="16" x14ac:dyDescent="0.25">
      <c r="E21"/>
      <c r="F21"/>
      <c r="G21"/>
    </row>
    <row r="22" spans="1:11" ht="16" x14ac:dyDescent="0.25">
      <c r="E22"/>
      <c r="F22"/>
      <c r="G22"/>
    </row>
    <row r="23" spans="1:11" ht="16" x14ac:dyDescent="0.25">
      <c r="E23"/>
      <c r="F23"/>
      <c r="G23"/>
    </row>
    <row r="24" spans="1:11" ht="16" x14ac:dyDescent="0.25">
      <c r="E24"/>
      <c r="F24"/>
      <c r="G24"/>
    </row>
    <row r="25" spans="1:11" ht="16" x14ac:dyDescent="0.25">
      <c r="E25"/>
      <c r="F25"/>
      <c r="G25"/>
    </row>
    <row r="26" spans="1:11" ht="16" x14ac:dyDescent="0.25">
      <c r="E26"/>
      <c r="F26"/>
      <c r="G26"/>
    </row>
    <row r="27" spans="1:11" ht="16" x14ac:dyDescent="0.25">
      <c r="E27"/>
      <c r="F27"/>
      <c r="G27"/>
    </row>
  </sheetData>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64C3F-3EB8-4F20-892D-0F5E3B36151F}">
  <sheetPr codeName="Sheet5"/>
  <dimension ref="A1:O18"/>
  <sheetViews>
    <sheetView zoomScaleNormal="80" workbookViewId="0">
      <selection activeCell="M16" sqref="M16"/>
    </sheetView>
  </sheetViews>
  <sheetFormatPr baseColWidth="10" defaultColWidth="9" defaultRowHeight="15" x14ac:dyDescent="0.2"/>
  <cols>
    <col min="1" max="1" width="22" style="2" bestFit="1" customWidth="1"/>
    <col min="2" max="3" width="10.6640625" style="2" customWidth="1"/>
    <col min="4" max="4" width="2.1640625" style="2" customWidth="1"/>
    <col min="5" max="5" width="22" style="2" bestFit="1" customWidth="1"/>
    <col min="6" max="6" width="8.1640625" style="2" bestFit="1" customWidth="1"/>
    <col min="7" max="7" width="9" style="2"/>
    <col min="8" max="8" width="2.1640625" style="2" customWidth="1"/>
    <col min="9" max="9" width="22" style="2" bestFit="1" customWidth="1"/>
    <col min="10" max="11" width="9" style="2"/>
    <col min="12" max="12" width="2.1640625" style="2" customWidth="1"/>
    <col min="13" max="13" width="22" style="2" bestFit="1" customWidth="1"/>
    <col min="14" max="16384" width="9" style="2"/>
  </cols>
  <sheetData>
    <row r="1" spans="1:15" ht="15" customHeight="1" x14ac:dyDescent="0.2"/>
    <row r="3" spans="1:15" x14ac:dyDescent="0.2">
      <c r="A3" s="2" t="s">
        <v>206</v>
      </c>
      <c r="B3" s="3" t="s">
        <v>204</v>
      </c>
      <c r="C3" s="3" t="s">
        <v>207</v>
      </c>
      <c r="E3" s="10" t="s">
        <v>208</v>
      </c>
      <c r="F3" s="20" t="s">
        <v>204</v>
      </c>
      <c r="G3" s="3" t="s">
        <v>207</v>
      </c>
      <c r="I3" s="2" t="s">
        <v>209</v>
      </c>
      <c r="J3" s="20" t="s">
        <v>204</v>
      </c>
      <c r="K3" s="3" t="s">
        <v>207</v>
      </c>
      <c r="M3" s="2" t="s">
        <v>210</v>
      </c>
      <c r="N3" s="20" t="s">
        <v>204</v>
      </c>
      <c r="O3" s="3" t="s">
        <v>207</v>
      </c>
    </row>
    <row r="4" spans="1:15" x14ac:dyDescent="0.2">
      <c r="A4" s="2" t="s">
        <v>17</v>
      </c>
      <c r="B4" s="9">
        <v>22636</v>
      </c>
      <c r="C4" s="19">
        <v>0.43478302625197479</v>
      </c>
      <c r="E4" s="2" t="s">
        <v>137</v>
      </c>
      <c r="F4" s="9">
        <v>6818</v>
      </c>
      <c r="G4" s="19">
        <v>0.15886663637528689</v>
      </c>
      <c r="I4" s="2" t="s">
        <v>105</v>
      </c>
      <c r="J4" s="9">
        <v>736</v>
      </c>
      <c r="K4" s="19">
        <v>1.4136786858166347E-2</v>
      </c>
      <c r="M4" s="2" t="s">
        <v>103</v>
      </c>
      <c r="N4" s="9">
        <v>2617.5</v>
      </c>
      <c r="O4" s="19">
        <v>5.0275869023438065E-2</v>
      </c>
    </row>
    <row r="5" spans="1:15" x14ac:dyDescent="0.2">
      <c r="A5" s="2" t="s">
        <v>81</v>
      </c>
      <c r="B5" s="9">
        <v>5740</v>
      </c>
      <c r="C5" s="19">
        <v>0.1102515714210256</v>
      </c>
      <c r="E5" s="2" t="s">
        <v>148</v>
      </c>
      <c r="F5" s="9">
        <v>2500</v>
      </c>
      <c r="G5" s="19">
        <v>5.8252653408362748E-2</v>
      </c>
      <c r="I5" s="2" t="s">
        <v>16</v>
      </c>
      <c r="J5" s="9">
        <v>1505</v>
      </c>
      <c r="K5" s="19">
        <v>2.8907424214049394E-2</v>
      </c>
      <c r="M5" s="2" t="s">
        <v>15</v>
      </c>
      <c r="N5" s="9">
        <v>19974.25</v>
      </c>
      <c r="O5" s="19">
        <v>0.38365722133387115</v>
      </c>
    </row>
    <row r="6" spans="1:15" x14ac:dyDescent="0.2">
      <c r="A6" s="2" t="s">
        <v>24</v>
      </c>
      <c r="B6" s="9">
        <v>3712.5</v>
      </c>
      <c r="C6" s="19">
        <v>7.1308180993128481E-2</v>
      </c>
      <c r="E6" s="2" t="s">
        <v>144</v>
      </c>
      <c r="F6" s="9">
        <v>2550</v>
      </c>
      <c r="G6" s="19">
        <v>5.9417706476530004E-2</v>
      </c>
      <c r="I6" s="2" t="s">
        <v>68</v>
      </c>
      <c r="J6" s="9">
        <v>15432.5</v>
      </c>
      <c r="K6" s="19">
        <v>0.29642114563675565</v>
      </c>
      <c r="M6" s="2" t="s">
        <v>25</v>
      </c>
      <c r="N6" s="9">
        <v>5787.5</v>
      </c>
      <c r="O6" s="19">
        <v>0.11116393198592084</v>
      </c>
    </row>
    <row r="7" spans="1:15" x14ac:dyDescent="0.2">
      <c r="A7" s="2" t="s">
        <v>92</v>
      </c>
      <c r="B7" s="9">
        <v>3132</v>
      </c>
      <c r="C7" s="19">
        <v>6.0158174510566577E-2</v>
      </c>
      <c r="E7" s="2" t="s">
        <v>145</v>
      </c>
      <c r="F7" s="9">
        <v>2798.5</v>
      </c>
      <c r="G7" s="19">
        <v>6.5208020225321267E-2</v>
      </c>
      <c r="I7" s="2" t="s">
        <v>52</v>
      </c>
      <c r="J7" s="9">
        <v>2550</v>
      </c>
      <c r="K7" s="19">
        <v>4.8979356641744819E-2</v>
      </c>
      <c r="M7" s="2" t="s">
        <v>60</v>
      </c>
      <c r="N7" s="9">
        <v>680</v>
      </c>
      <c r="O7" s="19">
        <v>1.3061161771131952E-2</v>
      </c>
    </row>
    <row r="8" spans="1:15" x14ac:dyDescent="0.2">
      <c r="A8" s="2" t="s">
        <v>53</v>
      </c>
      <c r="B8" s="9">
        <v>2798.5</v>
      </c>
      <c r="C8" s="19">
        <v>5.3752442965459953E-2</v>
      </c>
      <c r="E8" s="2" t="s">
        <v>142</v>
      </c>
      <c r="F8" s="9">
        <v>14950</v>
      </c>
      <c r="G8" s="19">
        <v>0.34835086738200927</v>
      </c>
      <c r="I8" s="2" t="s">
        <v>46</v>
      </c>
      <c r="J8" s="9">
        <v>2905.5</v>
      </c>
      <c r="K8" s="19">
        <v>5.5807655185329243E-2</v>
      </c>
      <c r="M8" s="2" t="s">
        <v>33</v>
      </c>
      <c r="N8" s="9">
        <v>6278</v>
      </c>
      <c r="O8" s="19">
        <v>0.12058525529289175</v>
      </c>
    </row>
    <row r="9" spans="1:15" x14ac:dyDescent="0.2">
      <c r="A9" s="2" t="s">
        <v>62</v>
      </c>
      <c r="B9" s="9">
        <v>2600</v>
      </c>
      <c r="C9" s="19">
        <v>4.9939736183739813E-2</v>
      </c>
      <c r="E9" s="2" t="s">
        <v>150</v>
      </c>
      <c r="F9" s="9">
        <v>2208</v>
      </c>
      <c r="G9" s="19">
        <v>5.1448743490265979E-2</v>
      </c>
      <c r="I9" s="2" t="s">
        <v>26</v>
      </c>
      <c r="J9" s="9">
        <v>4569</v>
      </c>
      <c r="K9" s="19">
        <v>8.7759482547502779E-2</v>
      </c>
      <c r="M9" s="2" t="s">
        <v>38</v>
      </c>
      <c r="N9" s="9">
        <v>6378</v>
      </c>
      <c r="O9" s="19">
        <v>0.12250601437688174</v>
      </c>
    </row>
    <row r="10" spans="1:15" x14ac:dyDescent="0.2">
      <c r="A10" s="2" t="s">
        <v>47</v>
      </c>
      <c r="B10" s="9">
        <v>2550</v>
      </c>
      <c r="C10" s="19">
        <v>4.8979356641744819E-2</v>
      </c>
      <c r="E10" s="2" t="s">
        <v>146</v>
      </c>
      <c r="F10" s="9">
        <v>2600</v>
      </c>
      <c r="G10" s="19">
        <v>6.0582759544697259E-2</v>
      </c>
      <c r="I10" s="2" t="s">
        <v>61</v>
      </c>
      <c r="J10" s="9">
        <v>8007.5</v>
      </c>
      <c r="K10" s="19">
        <v>0.15380478365049868</v>
      </c>
      <c r="M10" s="2" t="s">
        <v>80</v>
      </c>
      <c r="N10" s="9">
        <v>6561</v>
      </c>
      <c r="O10" s="19">
        <v>0.12602100350058343</v>
      </c>
    </row>
    <row r="11" spans="1:15" x14ac:dyDescent="0.2">
      <c r="A11" s="2" t="s">
        <v>83</v>
      </c>
      <c r="B11" s="9">
        <v>2208</v>
      </c>
      <c r="C11" s="19">
        <v>4.241036057449904E-2</v>
      </c>
      <c r="E11" s="2" t="s">
        <v>140</v>
      </c>
      <c r="F11" s="9">
        <v>2120</v>
      </c>
      <c r="G11" s="19">
        <v>4.9398250090291612E-2</v>
      </c>
      <c r="I11" s="2" t="s">
        <v>39</v>
      </c>
      <c r="J11" s="9">
        <v>4683</v>
      </c>
      <c r="K11" s="19">
        <v>8.994914790325137E-2</v>
      </c>
      <c r="M11" s="2" t="s">
        <v>84</v>
      </c>
      <c r="N11" s="9">
        <v>3786.5</v>
      </c>
      <c r="O11" s="19">
        <v>7.2729542715281079E-2</v>
      </c>
    </row>
    <row r="12" spans="1:15" x14ac:dyDescent="0.2">
      <c r="A12" s="2" t="s">
        <v>86</v>
      </c>
      <c r="B12" s="9">
        <v>1950</v>
      </c>
      <c r="C12" s="19">
        <v>3.745480213780486E-2</v>
      </c>
      <c r="E12" s="2" t="s">
        <v>158</v>
      </c>
      <c r="F12" s="9">
        <v>3240</v>
      </c>
      <c r="G12" s="19">
        <v>7.5495438817238122E-2</v>
      </c>
      <c r="I12" s="2" t="s">
        <v>85</v>
      </c>
      <c r="J12" s="9">
        <v>3786.5</v>
      </c>
      <c r="K12" s="19">
        <v>7.2729542715281079E-2</v>
      </c>
      <c r="M12" s="2" t="s">
        <v>116</v>
      </c>
      <c r="N12" s="13">
        <v>52062.75</v>
      </c>
      <c r="O12" s="19">
        <v>1</v>
      </c>
    </row>
    <row r="13" spans="1:15" x14ac:dyDescent="0.2">
      <c r="A13" s="2" t="s">
        <v>104</v>
      </c>
      <c r="B13" s="9">
        <v>1560</v>
      </c>
      <c r="C13" s="19">
        <v>2.9963841710243889E-2</v>
      </c>
      <c r="E13" s="2" t="s">
        <v>152</v>
      </c>
      <c r="F13" s="9">
        <v>3132</v>
      </c>
      <c r="G13" s="19">
        <v>7.2978924189996852E-2</v>
      </c>
      <c r="I13" s="2" t="s">
        <v>74</v>
      </c>
      <c r="J13" s="9">
        <v>1412.5</v>
      </c>
      <c r="K13" s="19">
        <v>2.713072206135865E-2</v>
      </c>
    </row>
    <row r="14" spans="1:15" x14ac:dyDescent="0.2">
      <c r="A14" s="2" t="s">
        <v>82</v>
      </c>
      <c r="B14" s="9">
        <v>1380</v>
      </c>
      <c r="C14" s="19">
        <v>2.65064753590619E-2</v>
      </c>
      <c r="E14" s="2" t="s">
        <v>116</v>
      </c>
      <c r="F14" s="13">
        <v>42916.5</v>
      </c>
      <c r="G14" s="19">
        <v>1</v>
      </c>
      <c r="I14" s="2" t="s">
        <v>111</v>
      </c>
      <c r="J14" s="9">
        <v>800</v>
      </c>
      <c r="K14" s="19">
        <v>1.5366072671919943E-2</v>
      </c>
    </row>
    <row r="15" spans="1:15" x14ac:dyDescent="0.2">
      <c r="A15" s="2" t="s">
        <v>40</v>
      </c>
      <c r="B15" s="9">
        <v>982</v>
      </c>
      <c r="C15" s="19">
        <v>1.8861854204781731E-2</v>
      </c>
      <c r="I15" s="2" t="s">
        <v>34</v>
      </c>
      <c r="J15" s="9">
        <v>1190</v>
      </c>
      <c r="K15" s="19">
        <v>2.2857033099480915E-2</v>
      </c>
    </row>
    <row r="16" spans="1:15" x14ac:dyDescent="0.2">
      <c r="A16" s="2" t="s">
        <v>97</v>
      </c>
      <c r="B16" s="9">
        <v>533.75</v>
      </c>
      <c r="C16" s="19">
        <v>1.0252051610796587E-2</v>
      </c>
      <c r="I16" s="2" t="s">
        <v>93</v>
      </c>
      <c r="J16" s="9">
        <v>860</v>
      </c>
      <c r="K16" s="19">
        <v>1.6518528122313938E-2</v>
      </c>
    </row>
    <row r="17" spans="1:11" x14ac:dyDescent="0.2">
      <c r="A17" s="2" t="s">
        <v>115</v>
      </c>
      <c r="B17" s="9">
        <v>280</v>
      </c>
      <c r="C17" s="19">
        <v>5.3781254351719801E-3</v>
      </c>
      <c r="I17" s="2" t="s">
        <v>96</v>
      </c>
      <c r="J17" s="9">
        <v>3625.25</v>
      </c>
      <c r="K17" s="19">
        <v>6.963231869234722E-2</v>
      </c>
    </row>
    <row r="18" spans="1:11" x14ac:dyDescent="0.2">
      <c r="A18" s="2" t="s">
        <v>116</v>
      </c>
      <c r="B18" s="11">
        <v>52062.75</v>
      </c>
      <c r="C18" s="19">
        <v>1</v>
      </c>
      <c r="I18" s="2" t="s">
        <v>116</v>
      </c>
      <c r="J18" s="13">
        <v>52062.75</v>
      </c>
      <c r="K18" s="19">
        <v>1</v>
      </c>
    </row>
  </sheetData>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E38A-BBCD-420A-A80F-5F264D40950B}">
  <sheetPr codeName="Sheet6"/>
  <dimension ref="B1:P27"/>
  <sheetViews>
    <sheetView showGridLines="0" showRowColHeaders="0" zoomScaleNormal="80" workbookViewId="0">
      <selection activeCell="N19" sqref="N19"/>
    </sheetView>
  </sheetViews>
  <sheetFormatPr baseColWidth="10" defaultColWidth="9" defaultRowHeight="15" x14ac:dyDescent="0.2"/>
  <cols>
    <col min="1" max="1" width="2.1640625" style="57" customWidth="1"/>
    <col min="2" max="2" width="22" style="57" bestFit="1" customWidth="1"/>
    <col min="3" max="4" width="10.6640625" style="57" customWidth="1"/>
    <col min="5" max="5" width="2.1640625" style="57" customWidth="1"/>
    <col min="6" max="6" width="22" style="57" bestFit="1" customWidth="1"/>
    <col min="7" max="8" width="9" style="57"/>
    <col min="9" max="9" width="2.1640625" style="57" customWidth="1"/>
    <col min="10" max="10" width="22" style="57" bestFit="1" customWidth="1"/>
    <col min="11" max="12" width="9" style="57"/>
    <col min="13" max="13" width="2.1640625" style="57" customWidth="1"/>
    <col min="14" max="14" width="22" style="57" bestFit="1" customWidth="1"/>
    <col min="15" max="16384" width="9" style="57"/>
  </cols>
  <sheetData>
    <row r="1" spans="2:16" ht="180.75" customHeight="1" x14ac:dyDescent="0.2"/>
    <row r="3" spans="2:16" x14ac:dyDescent="0.2">
      <c r="B3" s="57" t="s">
        <v>206</v>
      </c>
      <c r="C3" s="59" t="s">
        <v>204</v>
      </c>
      <c r="D3" s="59" t="s">
        <v>207</v>
      </c>
      <c r="F3" s="57" t="s">
        <v>208</v>
      </c>
      <c r="G3" s="62" t="s">
        <v>204</v>
      </c>
      <c r="H3" s="59" t="s">
        <v>207</v>
      </c>
      <c r="J3" s="57" t="s">
        <v>209</v>
      </c>
      <c r="K3" s="62" t="s">
        <v>204</v>
      </c>
      <c r="L3" s="59" t="s">
        <v>207</v>
      </c>
      <c r="N3" s="57" t="s">
        <v>210</v>
      </c>
      <c r="O3" s="62" t="s">
        <v>204</v>
      </c>
      <c r="P3" s="59" t="s">
        <v>207</v>
      </c>
    </row>
    <row r="4" spans="2:16" x14ac:dyDescent="0.2">
      <c r="B4" s="57" t="s">
        <v>17</v>
      </c>
      <c r="C4" s="58">
        <v>22636</v>
      </c>
      <c r="D4" s="63">
        <v>0.43478302625197479</v>
      </c>
      <c r="F4" s="57" t="s">
        <v>138</v>
      </c>
      <c r="G4" s="58">
        <v>192.5</v>
      </c>
      <c r="H4" s="63">
        <v>3.6974612366807362E-3</v>
      </c>
      <c r="J4" s="57" t="s">
        <v>105</v>
      </c>
      <c r="K4" s="58">
        <v>736</v>
      </c>
      <c r="L4" s="63">
        <v>1.4136786858166347E-2</v>
      </c>
      <c r="N4" s="57" t="s">
        <v>103</v>
      </c>
      <c r="O4" s="58">
        <v>2617.5</v>
      </c>
      <c r="P4" s="63">
        <v>5.0275869023438065E-2</v>
      </c>
    </row>
    <row r="5" spans="2:16" x14ac:dyDescent="0.2">
      <c r="B5" s="57" t="s">
        <v>81</v>
      </c>
      <c r="C5" s="58">
        <v>5740</v>
      </c>
      <c r="D5" s="63">
        <v>0.1102515714210256</v>
      </c>
      <c r="F5" s="57" t="s">
        <v>156</v>
      </c>
      <c r="G5" s="58">
        <v>200</v>
      </c>
      <c r="H5" s="63">
        <v>3.8415181679799858E-3</v>
      </c>
      <c r="J5" s="57" t="s">
        <v>16</v>
      </c>
      <c r="K5" s="58">
        <v>1505</v>
      </c>
      <c r="L5" s="63">
        <v>2.8907424214049394E-2</v>
      </c>
      <c r="N5" s="57" t="s">
        <v>15</v>
      </c>
      <c r="O5" s="58">
        <v>19974.25</v>
      </c>
      <c r="P5" s="63">
        <v>0.38365722133387115</v>
      </c>
    </row>
    <row r="6" spans="2:16" x14ac:dyDescent="0.2">
      <c r="B6" s="57" t="s">
        <v>24</v>
      </c>
      <c r="C6" s="58">
        <v>3712.5</v>
      </c>
      <c r="D6" s="63">
        <v>7.1308180993128481E-2</v>
      </c>
      <c r="F6" s="57" t="s">
        <v>153</v>
      </c>
      <c r="G6" s="58">
        <v>200</v>
      </c>
      <c r="H6" s="63">
        <v>3.8415181679799858E-3</v>
      </c>
      <c r="J6" s="57" t="s">
        <v>68</v>
      </c>
      <c r="K6" s="58">
        <v>15432.5</v>
      </c>
      <c r="L6" s="63">
        <v>0.29642114563675565</v>
      </c>
      <c r="N6" s="57" t="s">
        <v>25</v>
      </c>
      <c r="O6" s="58">
        <v>5787.5</v>
      </c>
      <c r="P6" s="63">
        <v>0.11116393198592084</v>
      </c>
    </row>
    <row r="7" spans="2:16" x14ac:dyDescent="0.2">
      <c r="B7" s="57" t="s">
        <v>92</v>
      </c>
      <c r="C7" s="58">
        <v>3132</v>
      </c>
      <c r="D7" s="63">
        <v>6.0158174510566577E-2</v>
      </c>
      <c r="F7" s="57" t="s">
        <v>141</v>
      </c>
      <c r="G7" s="58">
        <v>270</v>
      </c>
      <c r="H7" s="63">
        <v>5.186049526772981E-3</v>
      </c>
      <c r="J7" s="57" t="s">
        <v>52</v>
      </c>
      <c r="K7" s="58">
        <v>2550</v>
      </c>
      <c r="L7" s="63">
        <v>4.8979356641744819E-2</v>
      </c>
      <c r="N7" s="57" t="s">
        <v>60</v>
      </c>
      <c r="O7" s="58">
        <v>680</v>
      </c>
      <c r="P7" s="63">
        <v>1.3061161771131952E-2</v>
      </c>
    </row>
    <row r="8" spans="2:16" x14ac:dyDescent="0.2">
      <c r="B8" s="57" t="s">
        <v>53</v>
      </c>
      <c r="C8" s="58">
        <v>2798.5</v>
      </c>
      <c r="D8" s="63">
        <v>5.3752442965459953E-2</v>
      </c>
      <c r="F8" s="57" t="s">
        <v>159</v>
      </c>
      <c r="G8" s="58">
        <v>280</v>
      </c>
      <c r="H8" s="63">
        <v>5.3781254351719801E-3</v>
      </c>
      <c r="J8" s="57" t="s">
        <v>46</v>
      </c>
      <c r="K8" s="58">
        <v>2905.5</v>
      </c>
      <c r="L8" s="63">
        <v>5.5807655185329243E-2</v>
      </c>
      <c r="N8" s="57" t="s">
        <v>33</v>
      </c>
      <c r="O8" s="58">
        <v>6278</v>
      </c>
      <c r="P8" s="63">
        <v>0.12058525529289175</v>
      </c>
    </row>
    <row r="9" spans="2:16" x14ac:dyDescent="0.2">
      <c r="B9" s="57" t="s">
        <v>62</v>
      </c>
      <c r="C9" s="58">
        <v>2600</v>
      </c>
      <c r="D9" s="63">
        <v>4.9939736183739813E-2</v>
      </c>
      <c r="F9" s="57" t="s">
        <v>157</v>
      </c>
      <c r="G9" s="58">
        <v>500</v>
      </c>
      <c r="H9" s="63">
        <v>9.6037954199499637E-3</v>
      </c>
      <c r="J9" s="57" t="s">
        <v>26</v>
      </c>
      <c r="K9" s="58">
        <v>4569</v>
      </c>
      <c r="L9" s="63">
        <v>8.7759482547502779E-2</v>
      </c>
      <c r="N9" s="57" t="s">
        <v>38</v>
      </c>
      <c r="O9" s="58">
        <v>6378</v>
      </c>
      <c r="P9" s="63">
        <v>0.12250601437688174</v>
      </c>
    </row>
    <row r="10" spans="2:16" x14ac:dyDescent="0.2">
      <c r="B10" s="57" t="s">
        <v>47</v>
      </c>
      <c r="C10" s="58">
        <v>2550</v>
      </c>
      <c r="D10" s="63">
        <v>4.8979356641744819E-2</v>
      </c>
      <c r="F10" s="57" t="s">
        <v>154</v>
      </c>
      <c r="G10" s="58">
        <v>533.75</v>
      </c>
      <c r="H10" s="63">
        <v>1.0252051610796587E-2</v>
      </c>
      <c r="J10" s="57" t="s">
        <v>61</v>
      </c>
      <c r="K10" s="58">
        <v>8007.5</v>
      </c>
      <c r="L10" s="63">
        <v>0.15380478365049868</v>
      </c>
      <c r="N10" s="57" t="s">
        <v>80</v>
      </c>
      <c r="O10" s="58">
        <v>6561</v>
      </c>
      <c r="P10" s="63">
        <v>0.12602100350058343</v>
      </c>
    </row>
    <row r="11" spans="2:16" x14ac:dyDescent="0.2">
      <c r="B11" s="57" t="s">
        <v>83</v>
      </c>
      <c r="C11" s="58">
        <v>2208</v>
      </c>
      <c r="D11" s="63">
        <v>4.241036057449904E-2</v>
      </c>
      <c r="F11" s="57" t="s">
        <v>147</v>
      </c>
      <c r="G11" s="58">
        <v>598</v>
      </c>
      <c r="H11" s="63">
        <v>1.1486139322260157E-2</v>
      </c>
      <c r="J11" s="57" t="s">
        <v>39</v>
      </c>
      <c r="K11" s="58">
        <v>4683</v>
      </c>
      <c r="L11" s="63">
        <v>8.994914790325137E-2</v>
      </c>
      <c r="N11" s="57" t="s">
        <v>84</v>
      </c>
      <c r="O11" s="58">
        <v>3786.5</v>
      </c>
      <c r="P11" s="63">
        <v>7.2729542715281079E-2</v>
      </c>
    </row>
    <row r="12" spans="2:16" x14ac:dyDescent="0.2">
      <c r="B12" s="57" t="s">
        <v>86</v>
      </c>
      <c r="C12" s="58">
        <v>1950</v>
      </c>
      <c r="D12" s="63">
        <v>3.745480213780486E-2</v>
      </c>
      <c r="F12" s="57" t="s">
        <v>143</v>
      </c>
      <c r="G12" s="58">
        <v>782</v>
      </c>
      <c r="H12" s="63">
        <v>1.5020336036801744E-2</v>
      </c>
      <c r="J12" s="57" t="s">
        <v>85</v>
      </c>
      <c r="K12" s="58">
        <v>3786.5</v>
      </c>
      <c r="L12" s="63">
        <v>7.2729542715281079E-2</v>
      </c>
      <c r="N12" s="57" t="s">
        <v>116</v>
      </c>
      <c r="O12" s="60">
        <v>52062.75</v>
      </c>
      <c r="P12" s="63">
        <v>1</v>
      </c>
    </row>
    <row r="13" spans="2:16" x14ac:dyDescent="0.2">
      <c r="B13" s="57" t="s">
        <v>104</v>
      </c>
      <c r="C13" s="58">
        <v>1560</v>
      </c>
      <c r="D13" s="63">
        <v>2.9963841710243889E-2</v>
      </c>
      <c r="F13" s="57" t="s">
        <v>149</v>
      </c>
      <c r="G13" s="58">
        <v>880</v>
      </c>
      <c r="H13" s="63">
        <v>1.6902679939111938E-2</v>
      </c>
      <c r="J13" s="57" t="s">
        <v>74</v>
      </c>
      <c r="K13" s="58">
        <v>1412.5</v>
      </c>
      <c r="L13" s="63">
        <v>2.713072206135865E-2</v>
      </c>
    </row>
    <row r="14" spans="2:16" x14ac:dyDescent="0.2">
      <c r="B14" s="57" t="s">
        <v>82</v>
      </c>
      <c r="C14" s="58">
        <v>1380</v>
      </c>
      <c r="D14" s="63">
        <v>2.65064753590619E-2</v>
      </c>
      <c r="F14" s="57" t="s">
        <v>139</v>
      </c>
      <c r="G14" s="58">
        <v>1200</v>
      </c>
      <c r="H14" s="63">
        <v>2.3049109007879914E-2</v>
      </c>
      <c r="J14" s="57" t="s">
        <v>111</v>
      </c>
      <c r="K14" s="58">
        <v>800</v>
      </c>
      <c r="L14" s="63">
        <v>1.5366072671919943E-2</v>
      </c>
    </row>
    <row r="15" spans="2:16" x14ac:dyDescent="0.2">
      <c r="B15" s="57" t="s">
        <v>40</v>
      </c>
      <c r="C15" s="58">
        <v>982</v>
      </c>
      <c r="D15" s="63">
        <v>1.8861854204781731E-2</v>
      </c>
      <c r="F15" s="57" t="s">
        <v>155</v>
      </c>
      <c r="G15" s="58">
        <v>1560</v>
      </c>
      <c r="H15" s="63">
        <v>2.9963841710243889E-2</v>
      </c>
      <c r="J15" s="57" t="s">
        <v>34</v>
      </c>
      <c r="K15" s="58">
        <v>1190</v>
      </c>
      <c r="L15" s="63">
        <v>2.2857033099480915E-2</v>
      </c>
    </row>
    <row r="16" spans="2:16" x14ac:dyDescent="0.2">
      <c r="B16" s="57" t="s">
        <v>97</v>
      </c>
      <c r="C16" s="58">
        <v>533.75</v>
      </c>
      <c r="D16" s="63">
        <v>1.0252051610796587E-2</v>
      </c>
      <c r="F16" s="57" t="s">
        <v>151</v>
      </c>
      <c r="G16" s="58">
        <v>1950</v>
      </c>
      <c r="H16" s="63">
        <v>3.745480213780486E-2</v>
      </c>
      <c r="J16" s="57" t="s">
        <v>93</v>
      </c>
      <c r="K16" s="58">
        <v>860</v>
      </c>
      <c r="L16" s="63">
        <v>1.6518528122313938E-2</v>
      </c>
    </row>
    <row r="17" spans="2:12" x14ac:dyDescent="0.2">
      <c r="B17" s="57" t="s">
        <v>115</v>
      </c>
      <c r="C17" s="58">
        <v>280</v>
      </c>
      <c r="D17" s="63">
        <v>5.3781254351719801E-3</v>
      </c>
      <c r="F17" s="57" t="s">
        <v>140</v>
      </c>
      <c r="G17" s="58">
        <v>2120</v>
      </c>
      <c r="H17" s="63">
        <v>4.0720092580587848E-2</v>
      </c>
      <c r="J17" s="57" t="s">
        <v>96</v>
      </c>
      <c r="K17" s="58">
        <v>3625.25</v>
      </c>
      <c r="L17" s="63">
        <v>6.963231869234722E-2</v>
      </c>
    </row>
    <row r="18" spans="2:12" x14ac:dyDescent="0.2">
      <c r="B18" s="57" t="s">
        <v>116</v>
      </c>
      <c r="C18" s="61">
        <v>52062.75</v>
      </c>
      <c r="D18" s="63">
        <v>1</v>
      </c>
      <c r="F18" s="57" t="s">
        <v>150</v>
      </c>
      <c r="G18" s="58">
        <v>2208</v>
      </c>
      <c r="H18" s="63">
        <v>4.241036057449904E-2</v>
      </c>
      <c r="J18" s="57" t="s">
        <v>116</v>
      </c>
      <c r="K18" s="60">
        <v>52062.75</v>
      </c>
      <c r="L18" s="63">
        <v>1</v>
      </c>
    </row>
    <row r="19" spans="2:12" x14ac:dyDescent="0.2">
      <c r="F19" s="57" t="s">
        <v>148</v>
      </c>
      <c r="G19" s="58">
        <v>2500</v>
      </c>
      <c r="H19" s="63">
        <v>4.8018977099749824E-2</v>
      </c>
    </row>
    <row r="20" spans="2:12" x14ac:dyDescent="0.2">
      <c r="F20" s="57" t="s">
        <v>144</v>
      </c>
      <c r="G20" s="58">
        <v>2550</v>
      </c>
      <c r="H20" s="63">
        <v>4.8979356641744819E-2</v>
      </c>
    </row>
    <row r="21" spans="2:12" x14ac:dyDescent="0.2">
      <c r="F21" s="57" t="s">
        <v>146</v>
      </c>
      <c r="G21" s="58">
        <v>2600</v>
      </c>
      <c r="H21" s="63">
        <v>4.9939736183739813E-2</v>
      </c>
    </row>
    <row r="22" spans="2:12" x14ac:dyDescent="0.2">
      <c r="F22" s="57" t="s">
        <v>145</v>
      </c>
      <c r="G22" s="58">
        <v>2798.5</v>
      </c>
      <c r="H22" s="63">
        <v>5.3752442965459953E-2</v>
      </c>
    </row>
    <row r="23" spans="2:12" x14ac:dyDescent="0.2">
      <c r="F23" s="57" t="s">
        <v>152</v>
      </c>
      <c r="G23" s="58">
        <v>3132</v>
      </c>
      <c r="H23" s="63">
        <v>6.0158174510566577E-2</v>
      </c>
    </row>
    <row r="24" spans="2:12" x14ac:dyDescent="0.2">
      <c r="F24" s="57" t="s">
        <v>158</v>
      </c>
      <c r="G24" s="58">
        <v>3240</v>
      </c>
      <c r="H24" s="63">
        <v>6.2232594321275765E-2</v>
      </c>
    </row>
    <row r="25" spans="2:12" x14ac:dyDescent="0.2">
      <c r="F25" s="57" t="s">
        <v>137</v>
      </c>
      <c r="G25" s="58">
        <v>6818</v>
      </c>
      <c r="H25" s="63">
        <v>0.13095735434643771</v>
      </c>
    </row>
    <row r="26" spans="2:12" x14ac:dyDescent="0.2">
      <c r="F26" s="57" t="s">
        <v>142</v>
      </c>
      <c r="G26" s="58">
        <v>14950</v>
      </c>
      <c r="H26" s="63">
        <v>0.28715348305650396</v>
      </c>
    </row>
    <row r="27" spans="2:12" x14ac:dyDescent="0.2">
      <c r="F27" s="57" t="s">
        <v>116</v>
      </c>
      <c r="G27" s="58">
        <v>52062.75</v>
      </c>
      <c r="H27" s="63">
        <v>1</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U43"/>
  <sheetViews>
    <sheetView showGridLines="0" showRowColHeaders="0" tabSelected="1" zoomScale="70" zoomScaleNormal="70" workbookViewId="0">
      <selection activeCell="AF34" sqref="AF34"/>
    </sheetView>
  </sheetViews>
  <sheetFormatPr baseColWidth="10" defaultColWidth="9" defaultRowHeight="15" x14ac:dyDescent="0.2"/>
  <cols>
    <col min="1" max="1" width="9" style="29" customWidth="1"/>
    <col min="2" max="2" width="22" style="29" bestFit="1" customWidth="1"/>
    <col min="3" max="3" width="10.6640625" style="29" bestFit="1" customWidth="1"/>
    <col min="4" max="4" width="10.1640625" style="29" customWidth="1"/>
    <col min="5" max="5" width="9" style="29" customWidth="1"/>
    <col min="6" max="6" width="21.83203125" style="29" customWidth="1"/>
    <col min="7" max="7" width="10.6640625" style="29" bestFit="1" customWidth="1"/>
    <col min="8" max="8" width="10.1640625" style="29" bestFit="1" customWidth="1"/>
    <col min="9" max="9" width="5.83203125" style="29" customWidth="1"/>
    <col min="10" max="10" width="19.1640625" style="29" customWidth="1"/>
    <col min="11" max="11" width="10.6640625" style="29" bestFit="1" customWidth="1"/>
    <col min="12" max="12" width="10.1640625" style="29" bestFit="1" customWidth="1"/>
    <col min="13" max="13" width="8.1640625" style="29" customWidth="1"/>
    <col min="14" max="14" width="19.1640625" style="29" bestFit="1" customWidth="1"/>
    <col min="15" max="15" width="10.6640625" style="29" bestFit="1" customWidth="1"/>
    <col min="16" max="16" width="10.1640625" style="29" bestFit="1" customWidth="1"/>
    <col min="17" max="17" width="9" style="29"/>
    <col min="18" max="18" width="9" style="29" customWidth="1"/>
    <col min="19" max="19" width="9.1640625" style="29" customWidth="1"/>
    <col min="20" max="16384" width="9" style="29"/>
  </cols>
  <sheetData>
    <row r="1" spans="1:21" ht="33" customHeight="1" x14ac:dyDescent="0.3">
      <c r="A1" s="35"/>
      <c r="B1" s="36" t="s">
        <v>211</v>
      </c>
      <c r="C1" s="27"/>
      <c r="D1" s="27"/>
      <c r="E1" s="27"/>
      <c r="F1" s="27"/>
      <c r="G1" s="27"/>
      <c r="H1" s="27"/>
      <c r="I1" s="27"/>
      <c r="J1" s="27"/>
      <c r="K1" s="27"/>
      <c r="L1" s="27"/>
      <c r="M1" s="27"/>
      <c r="N1" s="27"/>
      <c r="O1" s="27"/>
      <c r="P1" s="27"/>
      <c r="Q1" s="27"/>
    </row>
    <row r="3" spans="1:21" ht="16" x14ac:dyDescent="0.25">
      <c r="K3" s="29" t="s">
        <v>201</v>
      </c>
      <c r="L3" s="29" t="s">
        <v>162</v>
      </c>
      <c r="U3" s="37"/>
    </row>
    <row r="4" spans="1:21" ht="16" x14ac:dyDescent="0.25">
      <c r="F4" s="38" t="str">
        <f>K4</f>
        <v>Anne Hellung-Larsen</v>
      </c>
      <c r="G4" s="39" t="s">
        <v>180</v>
      </c>
      <c r="H4" s="34">
        <f>'Monthly Sales'!U5</f>
        <v>52062.75</v>
      </c>
      <c r="J4" s="30"/>
      <c r="K4" s="40" t="s">
        <v>15</v>
      </c>
      <c r="L4" s="34">
        <v>19974.25</v>
      </c>
      <c r="U4" s="37"/>
    </row>
    <row r="5" spans="1:21" ht="17" thickBot="1" x14ac:dyDescent="0.3">
      <c r="F5" s="41">
        <f>L4</f>
        <v>19974.25</v>
      </c>
      <c r="G5" s="39" t="s">
        <v>181</v>
      </c>
      <c r="H5" s="42">
        <f>'Monthly Sales'!U6</f>
        <v>56710.999999999993</v>
      </c>
      <c r="J5" s="37"/>
      <c r="K5" s="40" t="s">
        <v>80</v>
      </c>
      <c r="L5" s="34">
        <v>6561</v>
      </c>
      <c r="S5" s="37"/>
      <c r="T5" s="37"/>
      <c r="U5" s="37"/>
    </row>
    <row r="6" spans="1:21" ht="16" thickTop="1" x14ac:dyDescent="0.2">
      <c r="G6" s="31"/>
      <c r="H6" s="43">
        <f>H4/H5</f>
        <v>0.91803618345647242</v>
      </c>
      <c r="K6" s="40" t="s">
        <v>38</v>
      </c>
      <c r="L6" s="34">
        <v>6378</v>
      </c>
    </row>
    <row r="7" spans="1:21" x14ac:dyDescent="0.2">
      <c r="K7" s="40" t="s">
        <v>33</v>
      </c>
      <c r="L7" s="34">
        <v>6278</v>
      </c>
    </row>
    <row r="8" spans="1:21" x14ac:dyDescent="0.2">
      <c r="K8" s="40" t="s">
        <v>25</v>
      </c>
      <c r="L8" s="34">
        <v>5787.5</v>
      </c>
    </row>
    <row r="9" spans="1:21" x14ac:dyDescent="0.2">
      <c r="K9" s="40" t="s">
        <v>84</v>
      </c>
      <c r="L9" s="34">
        <v>3786.5</v>
      </c>
    </row>
    <row r="10" spans="1:21" x14ac:dyDescent="0.2">
      <c r="K10" s="40" t="s">
        <v>103</v>
      </c>
      <c r="L10" s="34">
        <v>2617.5</v>
      </c>
    </row>
    <row r="11" spans="1:21" x14ac:dyDescent="0.2">
      <c r="K11" s="40" t="s">
        <v>60</v>
      </c>
      <c r="L11" s="34">
        <v>680</v>
      </c>
    </row>
    <row r="16" spans="1:21" ht="8.25" customHeight="1" x14ac:dyDescent="0.2"/>
    <row r="18" spans="2:21" x14ac:dyDescent="0.2">
      <c r="F18" s="40"/>
      <c r="G18" s="40"/>
      <c r="H18" s="40"/>
    </row>
    <row r="19" spans="2:21" x14ac:dyDescent="0.2">
      <c r="B19" s="29" t="s">
        <v>199</v>
      </c>
      <c r="C19" s="30" t="s">
        <v>162</v>
      </c>
      <c r="D19" s="31" t="s">
        <v>165</v>
      </c>
      <c r="F19" s="40" t="s">
        <v>198</v>
      </c>
      <c r="G19" s="38" t="s">
        <v>162</v>
      </c>
      <c r="H19" s="39" t="s">
        <v>165</v>
      </c>
      <c r="J19" s="29" t="s">
        <v>200</v>
      </c>
      <c r="K19" s="30" t="s">
        <v>162</v>
      </c>
      <c r="L19" s="29" t="s">
        <v>165</v>
      </c>
      <c r="N19" s="29" t="s">
        <v>201</v>
      </c>
      <c r="O19" s="30" t="s">
        <v>162</v>
      </c>
      <c r="P19" s="31" t="s">
        <v>165</v>
      </c>
    </row>
    <row r="20" spans="2:21" x14ac:dyDescent="0.2">
      <c r="B20" s="40" t="s">
        <v>17</v>
      </c>
      <c r="C20" s="34">
        <v>22636</v>
      </c>
      <c r="D20" s="44">
        <v>0.43478302625197479</v>
      </c>
      <c r="F20" s="40" t="s">
        <v>142</v>
      </c>
      <c r="G20" s="34">
        <v>14950</v>
      </c>
      <c r="H20" s="44">
        <v>0.28715348305650396</v>
      </c>
      <c r="J20" s="40" t="s">
        <v>68</v>
      </c>
      <c r="K20" s="34">
        <v>15432.5</v>
      </c>
      <c r="L20" s="44">
        <v>0.29642114563675565</v>
      </c>
      <c r="N20" s="40" t="s">
        <v>15</v>
      </c>
      <c r="O20" s="34">
        <v>19974.25</v>
      </c>
      <c r="P20" s="44">
        <v>0.38365722133387115</v>
      </c>
    </row>
    <row r="21" spans="2:21" x14ac:dyDescent="0.2">
      <c r="B21" s="40" t="s">
        <v>81</v>
      </c>
      <c r="C21" s="34">
        <v>5740</v>
      </c>
      <c r="D21" s="44">
        <v>0.1102515714210256</v>
      </c>
      <c r="F21" s="40" t="s">
        <v>137</v>
      </c>
      <c r="G21" s="34">
        <v>6818</v>
      </c>
      <c r="H21" s="44">
        <v>0.13095735434643771</v>
      </c>
      <c r="J21" s="40" t="s">
        <v>61</v>
      </c>
      <c r="K21" s="34">
        <v>8007.5</v>
      </c>
      <c r="L21" s="44">
        <v>0.15380478365049868</v>
      </c>
      <c r="N21" s="40" t="s">
        <v>80</v>
      </c>
      <c r="O21" s="34">
        <v>6561</v>
      </c>
      <c r="P21" s="44">
        <v>0.12602100350058343</v>
      </c>
    </row>
    <row r="22" spans="2:21" ht="16" x14ac:dyDescent="0.25">
      <c r="B22" s="40" t="s">
        <v>24</v>
      </c>
      <c r="C22" s="34">
        <v>3712.5</v>
      </c>
      <c r="D22" s="44">
        <v>7.1308180993128481E-2</v>
      </c>
      <c r="F22" s="40" t="s">
        <v>158</v>
      </c>
      <c r="G22" s="34">
        <v>3240</v>
      </c>
      <c r="H22" s="44">
        <v>6.2232594321275765E-2</v>
      </c>
      <c r="J22" s="40" t="s">
        <v>39</v>
      </c>
      <c r="K22" s="34">
        <v>4683</v>
      </c>
      <c r="L22" s="44">
        <v>8.994914790325137E-2</v>
      </c>
      <c r="N22" s="40" t="s">
        <v>38</v>
      </c>
      <c r="O22" s="34">
        <v>6378</v>
      </c>
      <c r="P22" s="44">
        <v>0.12250601437688174</v>
      </c>
      <c r="S22" s="37"/>
      <c r="T22" s="37"/>
      <c r="U22" s="37"/>
    </row>
    <row r="23" spans="2:21" ht="16" x14ac:dyDescent="0.25">
      <c r="B23" s="40" t="s">
        <v>92</v>
      </c>
      <c r="C23" s="34">
        <v>3132</v>
      </c>
      <c r="D23" s="44">
        <v>6.0158174510566577E-2</v>
      </c>
      <c r="F23" s="40" t="s">
        <v>152</v>
      </c>
      <c r="G23" s="34">
        <v>3132</v>
      </c>
      <c r="H23" s="44">
        <v>6.0158174510566577E-2</v>
      </c>
      <c r="J23" s="40" t="s">
        <v>26</v>
      </c>
      <c r="K23" s="34">
        <v>4569</v>
      </c>
      <c r="L23" s="44">
        <v>8.7759482547502779E-2</v>
      </c>
      <c r="N23" s="40" t="s">
        <v>33</v>
      </c>
      <c r="O23" s="34">
        <v>6278</v>
      </c>
      <c r="P23" s="44">
        <v>0.12058525529289175</v>
      </c>
      <c r="S23" s="37"/>
      <c r="T23" s="37"/>
      <c r="U23" s="37"/>
    </row>
    <row r="24" spans="2:21" ht="16" x14ac:dyDescent="0.25">
      <c r="B24" s="40" t="s">
        <v>53</v>
      </c>
      <c r="C24" s="34">
        <v>2798.5</v>
      </c>
      <c r="D24" s="44">
        <v>5.3752442965459953E-2</v>
      </c>
      <c r="F24" s="40" t="s">
        <v>145</v>
      </c>
      <c r="G24" s="34">
        <v>2798.5</v>
      </c>
      <c r="H24" s="44">
        <v>5.3752442965459953E-2</v>
      </c>
      <c r="J24" s="40" t="s">
        <v>85</v>
      </c>
      <c r="K24" s="34">
        <v>3786.5</v>
      </c>
      <c r="L24" s="44">
        <v>7.2729542715281079E-2</v>
      </c>
      <c r="N24" s="40" t="s">
        <v>25</v>
      </c>
      <c r="O24" s="34">
        <v>5787.5</v>
      </c>
      <c r="P24" s="44">
        <v>0.11116393198592084</v>
      </c>
      <c r="S24" s="37"/>
      <c r="T24" s="37"/>
      <c r="U24" s="37"/>
    </row>
    <row r="25" spans="2:21" ht="16" x14ac:dyDescent="0.25">
      <c r="B25" s="40" t="s">
        <v>62</v>
      </c>
      <c r="C25" s="34">
        <v>2600</v>
      </c>
      <c r="D25" s="44">
        <v>4.9939736183739813E-2</v>
      </c>
      <c r="F25" s="40" t="s">
        <v>146</v>
      </c>
      <c r="G25" s="34">
        <v>2600</v>
      </c>
      <c r="H25" s="44">
        <v>4.9939736183739813E-2</v>
      </c>
      <c r="J25" s="40" t="s">
        <v>96</v>
      </c>
      <c r="K25" s="34">
        <v>3625.25</v>
      </c>
      <c r="L25" s="44">
        <v>6.963231869234722E-2</v>
      </c>
      <c r="N25" s="40" t="s">
        <v>84</v>
      </c>
      <c r="O25" s="34">
        <v>3786.5</v>
      </c>
      <c r="P25" s="44">
        <v>7.2729542715281079E-2</v>
      </c>
      <c r="S25" s="37"/>
      <c r="T25" s="37"/>
      <c r="U25" s="37"/>
    </row>
    <row r="26" spans="2:21" ht="16" x14ac:dyDescent="0.25">
      <c r="B26" s="40" t="s">
        <v>47</v>
      </c>
      <c r="C26" s="34">
        <v>2550</v>
      </c>
      <c r="D26" s="44">
        <v>4.8979356641744819E-2</v>
      </c>
      <c r="F26" s="40" t="s">
        <v>144</v>
      </c>
      <c r="G26" s="34">
        <v>2550</v>
      </c>
      <c r="H26" s="44">
        <v>4.8979356641744819E-2</v>
      </c>
      <c r="J26" s="40" t="s">
        <v>46</v>
      </c>
      <c r="K26" s="34">
        <v>2905.5</v>
      </c>
      <c r="L26" s="44">
        <v>5.5807655185329243E-2</v>
      </c>
      <c r="N26" s="40" t="s">
        <v>103</v>
      </c>
      <c r="O26" s="34">
        <v>2617.5</v>
      </c>
      <c r="P26" s="44">
        <v>5.0275869023438065E-2</v>
      </c>
      <c r="S26" s="37"/>
      <c r="T26" s="37"/>
      <c r="U26" s="37"/>
    </row>
    <row r="27" spans="2:21" ht="16" x14ac:dyDescent="0.25">
      <c r="B27" s="40" t="s">
        <v>83</v>
      </c>
      <c r="C27" s="34">
        <v>2208</v>
      </c>
      <c r="D27" s="44">
        <v>4.241036057449904E-2</v>
      </c>
      <c r="F27" s="40" t="s">
        <v>148</v>
      </c>
      <c r="G27" s="34">
        <v>2500</v>
      </c>
      <c r="H27" s="44">
        <v>4.8018977099749824E-2</v>
      </c>
      <c r="J27" s="40" t="s">
        <v>52</v>
      </c>
      <c r="K27" s="34">
        <v>2550</v>
      </c>
      <c r="L27" s="44">
        <v>4.8979356641744819E-2</v>
      </c>
      <c r="N27" s="40" t="s">
        <v>60</v>
      </c>
      <c r="O27" s="34">
        <v>680</v>
      </c>
      <c r="P27" s="44">
        <v>1.3061161771131952E-2</v>
      </c>
      <c r="S27" s="37"/>
      <c r="T27" s="37"/>
      <c r="U27" s="37"/>
    </row>
    <row r="28" spans="2:21" ht="16" x14ac:dyDescent="0.25">
      <c r="B28" s="40" t="s">
        <v>86</v>
      </c>
      <c r="C28" s="34">
        <v>1950</v>
      </c>
      <c r="D28" s="44">
        <v>3.745480213780486E-2</v>
      </c>
      <c r="F28" s="40" t="s">
        <v>150</v>
      </c>
      <c r="G28" s="34">
        <v>2208</v>
      </c>
      <c r="H28" s="44">
        <v>4.241036057449904E-2</v>
      </c>
      <c r="J28" s="40" t="s">
        <v>16</v>
      </c>
      <c r="K28" s="34">
        <v>1505</v>
      </c>
      <c r="L28" s="44">
        <v>2.8907424214049394E-2</v>
      </c>
      <c r="N28" s="29" t="s">
        <v>116</v>
      </c>
      <c r="O28" s="51">
        <v>52062.75</v>
      </c>
      <c r="P28" s="52">
        <v>1</v>
      </c>
      <c r="S28" s="37"/>
      <c r="T28" s="37"/>
      <c r="U28" s="37"/>
    </row>
    <row r="29" spans="2:21" x14ac:dyDescent="0.2">
      <c r="B29" s="40" t="s">
        <v>104</v>
      </c>
      <c r="C29" s="34">
        <v>1560</v>
      </c>
      <c r="D29" s="44">
        <v>2.9963841710243889E-2</v>
      </c>
      <c r="F29" s="40" t="s">
        <v>140</v>
      </c>
      <c r="G29" s="34">
        <v>2120</v>
      </c>
      <c r="H29" s="44">
        <v>4.0720092580587848E-2</v>
      </c>
      <c r="J29" s="40" t="s">
        <v>74</v>
      </c>
      <c r="K29" s="34">
        <v>1412.5</v>
      </c>
      <c r="L29" s="44">
        <v>2.713072206135865E-2</v>
      </c>
    </row>
    <row r="30" spans="2:21" x14ac:dyDescent="0.2">
      <c r="B30" s="40" t="s">
        <v>82</v>
      </c>
      <c r="C30" s="34">
        <v>1380</v>
      </c>
      <c r="D30" s="44">
        <v>2.65064753590619E-2</v>
      </c>
      <c r="F30" s="29" t="s">
        <v>151</v>
      </c>
      <c r="G30" s="32">
        <v>1950</v>
      </c>
      <c r="H30" s="33">
        <v>3.745480213780486E-2</v>
      </c>
      <c r="J30" s="40" t="s">
        <v>34</v>
      </c>
      <c r="K30" s="34">
        <v>1190</v>
      </c>
      <c r="L30" s="44">
        <v>2.2857033099480915E-2</v>
      </c>
    </row>
    <row r="31" spans="2:21" x14ac:dyDescent="0.2">
      <c r="B31" s="40" t="s">
        <v>40</v>
      </c>
      <c r="C31" s="34">
        <v>982</v>
      </c>
      <c r="D31" s="44">
        <v>1.8861854204781731E-2</v>
      </c>
      <c r="F31" s="29" t="s">
        <v>155</v>
      </c>
      <c r="G31" s="32">
        <v>1560</v>
      </c>
      <c r="H31" s="33">
        <v>2.9963841710243889E-2</v>
      </c>
      <c r="J31" s="40" t="s">
        <v>93</v>
      </c>
      <c r="K31" s="34">
        <v>860</v>
      </c>
      <c r="L31" s="44">
        <v>1.6518528122313938E-2</v>
      </c>
    </row>
    <row r="32" spans="2:21" x14ac:dyDescent="0.2">
      <c r="B32" s="40" t="s">
        <v>97</v>
      </c>
      <c r="C32" s="34">
        <v>533.75</v>
      </c>
      <c r="D32" s="44">
        <v>1.0252051610796587E-2</v>
      </c>
      <c r="F32" s="29" t="s">
        <v>139</v>
      </c>
      <c r="G32" s="32">
        <v>1200</v>
      </c>
      <c r="H32" s="33">
        <v>2.3049109007879914E-2</v>
      </c>
      <c r="J32" s="40" t="s">
        <v>111</v>
      </c>
      <c r="K32" s="34">
        <v>800</v>
      </c>
      <c r="L32" s="44">
        <v>1.5366072671919943E-2</v>
      </c>
    </row>
    <row r="33" spans="2:19" x14ac:dyDescent="0.2">
      <c r="B33" s="40" t="s">
        <v>115</v>
      </c>
      <c r="C33" s="34">
        <v>280</v>
      </c>
      <c r="D33" s="44">
        <v>5.3781254351719801E-3</v>
      </c>
      <c r="F33" s="29" t="s">
        <v>149</v>
      </c>
      <c r="G33" s="32">
        <v>880</v>
      </c>
      <c r="H33" s="33">
        <v>1.6902679939111938E-2</v>
      </c>
      <c r="J33" s="40" t="s">
        <v>105</v>
      </c>
      <c r="K33" s="34">
        <v>736</v>
      </c>
      <c r="L33" s="44">
        <v>1.4136786858166347E-2</v>
      </c>
    </row>
    <row r="34" spans="2:19" x14ac:dyDescent="0.2">
      <c r="B34" s="29" t="s">
        <v>116</v>
      </c>
      <c r="C34" s="53">
        <v>52062.75</v>
      </c>
      <c r="D34" s="54">
        <v>1</v>
      </c>
      <c r="F34" s="29" t="s">
        <v>143</v>
      </c>
      <c r="G34" s="32">
        <v>782</v>
      </c>
      <c r="H34" s="33">
        <v>1.5020336036801744E-2</v>
      </c>
      <c r="J34" s="29" t="s">
        <v>116</v>
      </c>
      <c r="K34" s="51">
        <v>52062.75</v>
      </c>
      <c r="L34" s="52">
        <v>1</v>
      </c>
    </row>
    <row r="35" spans="2:19" ht="26" x14ac:dyDescent="0.35">
      <c r="F35" s="29" t="s">
        <v>147</v>
      </c>
      <c r="G35" s="32">
        <v>598</v>
      </c>
      <c r="H35" s="33">
        <v>1.1486139322260157E-2</v>
      </c>
      <c r="S35" s="45"/>
    </row>
    <row r="36" spans="2:19" ht="21" x14ac:dyDescent="0.3">
      <c r="F36" s="29" t="s">
        <v>154</v>
      </c>
      <c r="G36" s="32">
        <v>533.75</v>
      </c>
      <c r="H36" s="33">
        <v>1.0252051610796587E-2</v>
      </c>
      <c r="S36" s="46"/>
    </row>
    <row r="37" spans="2:19" ht="21" x14ac:dyDescent="0.3">
      <c r="F37" s="29" t="s">
        <v>157</v>
      </c>
      <c r="G37" s="32">
        <v>500</v>
      </c>
      <c r="H37" s="33">
        <v>9.6037954199499637E-3</v>
      </c>
      <c r="S37" s="46"/>
    </row>
    <row r="38" spans="2:19" ht="21" x14ac:dyDescent="0.3">
      <c r="F38" s="29" t="s">
        <v>159</v>
      </c>
      <c r="G38" s="32">
        <v>280</v>
      </c>
      <c r="H38" s="33">
        <v>5.3781254351719801E-3</v>
      </c>
      <c r="S38" s="46"/>
    </row>
    <row r="39" spans="2:19" ht="21" x14ac:dyDescent="0.3">
      <c r="F39" s="29" t="s">
        <v>141</v>
      </c>
      <c r="G39" s="32">
        <v>270</v>
      </c>
      <c r="H39" s="33">
        <v>5.186049526772981E-3</v>
      </c>
      <c r="S39" s="46"/>
    </row>
    <row r="40" spans="2:19" ht="21" x14ac:dyDescent="0.3">
      <c r="F40" s="29" t="s">
        <v>153</v>
      </c>
      <c r="G40" s="32">
        <v>200</v>
      </c>
      <c r="H40" s="33">
        <v>3.8415181679799858E-3</v>
      </c>
      <c r="S40" s="46"/>
    </row>
    <row r="41" spans="2:19" ht="21" x14ac:dyDescent="0.3">
      <c r="F41" s="29" t="s">
        <v>156</v>
      </c>
      <c r="G41" s="32">
        <v>200</v>
      </c>
      <c r="H41" s="33">
        <v>3.8415181679799858E-3</v>
      </c>
      <c r="S41" s="46"/>
    </row>
    <row r="42" spans="2:19" ht="21" x14ac:dyDescent="0.3">
      <c r="F42" s="29" t="s">
        <v>138</v>
      </c>
      <c r="G42" s="32">
        <v>192.5</v>
      </c>
      <c r="H42" s="33">
        <v>3.6974612366807362E-3</v>
      </c>
      <c r="S42" s="46"/>
    </row>
    <row r="43" spans="2:19" ht="19" x14ac:dyDescent="0.25">
      <c r="F43" s="29" t="s">
        <v>116</v>
      </c>
      <c r="G43" s="51">
        <v>52062.75</v>
      </c>
      <c r="H43" s="52">
        <v>1</v>
      </c>
      <c r="S43" s="47"/>
    </row>
  </sheetData>
  <conditionalFormatting sqref="H6">
    <cfRule type="iconSet" priority="1">
      <iconSet iconSet="3Symbols">
        <cfvo type="percent" val="0"/>
        <cfvo type="num" val="0.9"/>
        <cfvo type="num" val="0.95"/>
      </iconSet>
    </cfRule>
  </conditionalFormatting>
  <pageMargins left="0.7" right="0.7" top="0.75" bottom="0.75" header="0.3" footer="0.3"/>
  <pageSetup orientation="portrait" r:id="rId6"/>
  <drawing r:id="rId7"/>
  <extLst>
    <ext xmlns:x14="http://schemas.microsoft.com/office/spreadsheetml/2009/9/main" uri="{05C60535-1F16-4fd2-B633-F4F36F0B64E0}">
      <x14:sparklineGroups xmlns:xm="http://schemas.microsoft.com/office/excel/2006/main">
        <x14:sparklineGroup displayEmptyCellsAs="gap" xr2:uid="{4F0DDC16-947C-42A3-82D9-67E391861C50}">
          <x14:colorSeries rgb="FF227447"/>
          <x14:colorNegative rgb="FFD00000"/>
          <x14:colorAxis rgb="FF000000"/>
          <x14:colorMarkers rgb="FFD00000"/>
          <x14:colorFirst rgb="FFD00000"/>
          <x14:colorLast rgb="FFD00000"/>
          <x14:colorHigh rgb="FFD00000"/>
          <x14:colorLow rgb="FFD00000"/>
          <x14:sparklines>
            <x14:sparkline>
              <xm:f>'Monthly Sales'!D42:O42</xm:f>
              <xm:sqref>G6</xm:sqref>
            </x14:sparkline>
          </x14:sparklines>
        </x14:sparklineGroup>
      </x14:sparklineGroups>
    </ext>
    <ext xmlns:x14="http://schemas.microsoft.com/office/spreadsheetml/2009/9/main" uri="{A8765BA9-456A-4dab-B4F3-ACF838C121DE}">
      <x14:slicerList>
        <x14:slicer r:id="rId8"/>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7D0AA-AA1A-4BD9-9A22-E383B96B3F76}">
  <sheetPr codeName="Sheet8"/>
  <dimension ref="B1:P14"/>
  <sheetViews>
    <sheetView showGridLines="0" workbookViewId="0">
      <selection activeCell="R12" sqref="R12"/>
    </sheetView>
  </sheetViews>
  <sheetFormatPr baseColWidth="10" defaultColWidth="9" defaultRowHeight="15" x14ac:dyDescent="0.2"/>
  <cols>
    <col min="1" max="1" width="2.1640625" style="29" customWidth="1"/>
    <col min="2" max="2" width="22.6640625" style="29" customWidth="1"/>
    <col min="3" max="4" width="10.6640625" style="29" customWidth="1"/>
    <col min="5" max="5" width="2.1640625" style="29" customWidth="1"/>
    <col min="6" max="6" width="22.6640625" style="29" customWidth="1"/>
    <col min="7" max="8" width="10.6640625" style="29" customWidth="1"/>
    <col min="9" max="9" width="2.1640625" style="29" customWidth="1"/>
    <col min="10" max="10" width="22.6640625" style="29" customWidth="1"/>
    <col min="11" max="12" width="10.6640625" style="29" customWidth="1"/>
    <col min="13" max="13" width="2.1640625" style="29" customWidth="1"/>
    <col min="14" max="14" width="22.6640625" style="29" customWidth="1"/>
    <col min="15" max="16" width="10.6640625" style="29" customWidth="1"/>
    <col min="17" max="17" width="9" style="29"/>
    <col min="18" max="18" width="22" style="29" bestFit="1" customWidth="1"/>
    <col min="19" max="19" width="10.6640625" style="29" bestFit="1" customWidth="1"/>
    <col min="20" max="21" width="10.1640625" style="29" bestFit="1" customWidth="1"/>
    <col min="22" max="16384" width="9" style="29"/>
  </cols>
  <sheetData>
    <row r="1" spans="2:16" ht="24" x14ac:dyDescent="0.3">
      <c r="B1" s="27" t="s">
        <v>192</v>
      </c>
      <c r="C1" s="28"/>
      <c r="D1" s="28"/>
      <c r="E1" s="28"/>
      <c r="F1" s="28"/>
      <c r="G1" s="28"/>
      <c r="H1" s="28"/>
      <c r="I1" s="28"/>
      <c r="J1" s="28"/>
      <c r="K1" s="28"/>
      <c r="L1" s="28"/>
      <c r="M1" s="28"/>
      <c r="N1" s="28"/>
      <c r="O1" s="28"/>
      <c r="P1" s="28"/>
    </row>
    <row r="3" spans="2:16" x14ac:dyDescent="0.2">
      <c r="B3" s="23" t="s">
        <v>176</v>
      </c>
      <c r="C3" s="24" t="s">
        <v>162</v>
      </c>
      <c r="D3" s="22" t="s">
        <v>165</v>
      </c>
      <c r="E3" s="23"/>
      <c r="F3" s="23" t="s">
        <v>161</v>
      </c>
      <c r="G3" s="24" t="s">
        <v>162</v>
      </c>
      <c r="H3" s="22" t="s">
        <v>165</v>
      </c>
      <c r="I3" s="23"/>
      <c r="J3" s="23" t="s">
        <v>163</v>
      </c>
      <c r="K3" s="24" t="s">
        <v>162</v>
      </c>
      <c r="L3" s="23" t="s">
        <v>165</v>
      </c>
      <c r="M3" s="23"/>
      <c r="N3" s="23" t="s">
        <v>177</v>
      </c>
      <c r="O3" s="24" t="s">
        <v>162</v>
      </c>
      <c r="P3" s="22" t="s">
        <v>165</v>
      </c>
    </row>
    <row r="4" spans="2:16" x14ac:dyDescent="0.2">
      <c r="B4" s="29" t="s">
        <v>17</v>
      </c>
      <c r="C4" s="32">
        <v>22636</v>
      </c>
      <c r="D4" s="33">
        <v>0.46302698058788633</v>
      </c>
      <c r="F4" s="29" t="s">
        <v>142</v>
      </c>
      <c r="G4" s="32">
        <v>14950</v>
      </c>
      <c r="H4" s="33">
        <v>0.34835086738200927</v>
      </c>
      <c r="J4" s="29" t="s">
        <v>68</v>
      </c>
      <c r="K4" s="32">
        <v>15432.5</v>
      </c>
      <c r="L4" s="33">
        <v>0.31834848664566001</v>
      </c>
      <c r="N4" s="29" t="s">
        <v>15</v>
      </c>
      <c r="O4" s="32">
        <v>19974.25</v>
      </c>
      <c r="P4" s="33">
        <v>0.38365722133387115</v>
      </c>
    </row>
    <row r="5" spans="2:16" x14ac:dyDescent="0.2">
      <c r="B5" s="29" t="s">
        <v>47</v>
      </c>
      <c r="C5" s="32">
        <v>2550</v>
      </c>
      <c r="D5" s="33">
        <v>5.2161106224558676E-2</v>
      </c>
      <c r="F5" s="29" t="s">
        <v>137</v>
      </c>
      <c r="G5" s="32">
        <v>6818</v>
      </c>
      <c r="H5" s="33">
        <v>0.15886663637528689</v>
      </c>
      <c r="J5" s="29" t="s">
        <v>61</v>
      </c>
      <c r="K5" s="32">
        <v>8007.5</v>
      </c>
      <c r="L5" s="33">
        <v>0.16518227810238928</v>
      </c>
      <c r="N5" s="29" t="s">
        <v>80</v>
      </c>
      <c r="O5" s="32">
        <v>6561</v>
      </c>
      <c r="P5" s="33">
        <v>0.12602100350058343</v>
      </c>
    </row>
    <row r="6" spans="2:16" x14ac:dyDescent="0.2">
      <c r="B6" s="29" t="s">
        <v>104</v>
      </c>
      <c r="C6" s="32">
        <v>1560</v>
      </c>
      <c r="D6" s="33">
        <v>3.191032380796531E-2</v>
      </c>
      <c r="F6" s="29" t="s">
        <v>158</v>
      </c>
      <c r="G6" s="32">
        <v>3240</v>
      </c>
      <c r="H6" s="33">
        <v>7.5495438817238122E-2</v>
      </c>
      <c r="J6" s="29" t="s">
        <v>39</v>
      </c>
      <c r="K6" s="32">
        <v>4683</v>
      </c>
      <c r="L6" s="33">
        <v>9.6603010721634602E-2</v>
      </c>
      <c r="N6" s="29" t="s">
        <v>38</v>
      </c>
      <c r="O6" s="32">
        <v>6378</v>
      </c>
      <c r="P6" s="33">
        <v>0.12250601437688174</v>
      </c>
    </row>
    <row r="7" spans="2:16" x14ac:dyDescent="0.2">
      <c r="B7" s="29" t="s">
        <v>83</v>
      </c>
      <c r="C7" s="32">
        <v>2208</v>
      </c>
      <c r="D7" s="33">
        <v>4.5165381389735512E-2</v>
      </c>
      <c r="F7" s="29" t="s">
        <v>152</v>
      </c>
      <c r="G7" s="32">
        <v>3132</v>
      </c>
      <c r="H7" s="33">
        <v>7.2978924189996852E-2</v>
      </c>
      <c r="J7" s="29" t="s">
        <v>26</v>
      </c>
      <c r="K7" s="32">
        <v>4569</v>
      </c>
      <c r="L7" s="33">
        <v>9.4251367923798526E-2</v>
      </c>
      <c r="N7" s="29" t="s">
        <v>33</v>
      </c>
      <c r="O7" s="32">
        <v>6278</v>
      </c>
      <c r="P7" s="33">
        <v>0.12058525529289175</v>
      </c>
    </row>
    <row r="8" spans="2:16" x14ac:dyDescent="0.2">
      <c r="B8" s="29" t="s">
        <v>92</v>
      </c>
      <c r="C8" s="32">
        <v>3132</v>
      </c>
      <c r="D8" s="33">
        <v>6.4066111645222662E-2</v>
      </c>
      <c r="F8" s="29" t="s">
        <v>145</v>
      </c>
      <c r="G8" s="32">
        <v>2798.5</v>
      </c>
      <c r="H8" s="33">
        <v>6.5208020225321267E-2</v>
      </c>
      <c r="J8" s="29" t="s">
        <v>85</v>
      </c>
      <c r="K8" s="32">
        <v>3786.5</v>
      </c>
      <c r="L8" s="33">
        <v>7.8109609245669315E-2</v>
      </c>
      <c r="N8" s="29" t="s">
        <v>25</v>
      </c>
      <c r="O8" s="32">
        <v>5787.5</v>
      </c>
      <c r="P8" s="33">
        <v>0.11116393198592084</v>
      </c>
    </row>
    <row r="9" spans="2:16" x14ac:dyDescent="0.2">
      <c r="B9" s="29" t="s">
        <v>24</v>
      </c>
      <c r="C9" s="32">
        <v>3712.5</v>
      </c>
      <c r="D9" s="33">
        <v>7.5940434062225129E-2</v>
      </c>
      <c r="F9" s="29" t="s">
        <v>146</v>
      </c>
      <c r="G9" s="32">
        <v>2600</v>
      </c>
      <c r="H9" s="33">
        <v>6.0582759544697259E-2</v>
      </c>
      <c r="J9" s="29" t="s">
        <v>96</v>
      </c>
      <c r="K9" s="32">
        <v>3625.25</v>
      </c>
      <c r="L9" s="33">
        <v>7.4783272393466965E-2</v>
      </c>
      <c r="N9" s="29" t="s">
        <v>84</v>
      </c>
      <c r="O9" s="32">
        <v>3786.5</v>
      </c>
      <c r="P9" s="33">
        <v>7.2729542715281079E-2</v>
      </c>
    </row>
    <row r="10" spans="2:16" x14ac:dyDescent="0.2">
      <c r="B10" s="29" t="s">
        <v>81</v>
      </c>
      <c r="C10" s="32">
        <v>5740</v>
      </c>
      <c r="D10" s="33">
        <v>0.11741362734469286</v>
      </c>
      <c r="F10" s="29" t="s">
        <v>144</v>
      </c>
      <c r="G10" s="32">
        <v>2550</v>
      </c>
      <c r="H10" s="33">
        <v>5.9417706476530004E-2</v>
      </c>
      <c r="J10" s="29" t="s">
        <v>46</v>
      </c>
      <c r="K10" s="32">
        <v>2905.5</v>
      </c>
      <c r="L10" s="33">
        <v>5.9935948676427361E-2</v>
      </c>
      <c r="N10" s="29" t="s">
        <v>103</v>
      </c>
      <c r="O10" s="32">
        <v>2617.5</v>
      </c>
      <c r="P10" s="33">
        <v>5.0275869023438065E-2</v>
      </c>
    </row>
    <row r="11" spans="2:16" x14ac:dyDescent="0.2">
      <c r="B11" s="29" t="s">
        <v>86</v>
      </c>
      <c r="C11" s="32">
        <v>1950</v>
      </c>
      <c r="D11" s="33">
        <v>3.9887904759956634E-2</v>
      </c>
      <c r="F11" s="29" t="s">
        <v>148</v>
      </c>
      <c r="G11" s="32">
        <v>2500</v>
      </c>
      <c r="H11" s="33">
        <v>5.8252653408362748E-2</v>
      </c>
      <c r="J11" s="29" t="s">
        <v>52</v>
      </c>
      <c r="K11" s="32">
        <v>2550</v>
      </c>
      <c r="L11" s="33">
        <v>5.260253626738591E-2</v>
      </c>
      <c r="N11" s="29" t="s">
        <v>60</v>
      </c>
      <c r="O11" s="32">
        <v>680</v>
      </c>
      <c r="P11" s="33">
        <v>1.3061161771131952E-2</v>
      </c>
    </row>
    <row r="12" spans="2:16" x14ac:dyDescent="0.2">
      <c r="B12" s="29" t="s">
        <v>62</v>
      </c>
      <c r="C12" s="32">
        <v>2600</v>
      </c>
      <c r="D12" s="33">
        <v>5.3183873013275512E-2</v>
      </c>
      <c r="F12" s="29" t="s">
        <v>150</v>
      </c>
      <c r="G12" s="32">
        <v>2208</v>
      </c>
      <c r="H12" s="33">
        <v>5.1448743490265979E-2</v>
      </c>
      <c r="J12" s="29" t="s">
        <v>16</v>
      </c>
      <c r="K12" s="32">
        <v>1505</v>
      </c>
      <c r="L12" s="33">
        <v>3.1045810620555215E-2</v>
      </c>
      <c r="N12" s="23" t="s">
        <v>116</v>
      </c>
      <c r="O12" s="25">
        <v>52062.75</v>
      </c>
      <c r="P12" s="26">
        <v>1</v>
      </c>
    </row>
    <row r="13" spans="2:16" x14ac:dyDescent="0.2">
      <c r="B13" s="29" t="s">
        <v>53</v>
      </c>
      <c r="C13" s="32">
        <v>2798.5</v>
      </c>
      <c r="D13" s="33">
        <v>5.7244257164481352E-2</v>
      </c>
      <c r="F13" s="29" t="s">
        <v>140</v>
      </c>
      <c r="G13" s="32">
        <v>2120</v>
      </c>
      <c r="H13" s="33">
        <v>4.9398250090291612E-2</v>
      </c>
      <c r="J13" s="29" t="s">
        <v>74</v>
      </c>
      <c r="K13" s="32">
        <v>1412.5</v>
      </c>
      <c r="L13" s="33">
        <v>2.9137679403012786E-2</v>
      </c>
    </row>
    <row r="14" spans="2:16" x14ac:dyDescent="0.2">
      <c r="B14" s="23" t="s">
        <v>116</v>
      </c>
      <c r="C14" s="55">
        <v>48887</v>
      </c>
      <c r="D14" s="56">
        <v>1</v>
      </c>
      <c r="E14" s="23"/>
      <c r="F14" s="23" t="s">
        <v>116</v>
      </c>
      <c r="G14" s="25">
        <v>42916.5</v>
      </c>
      <c r="H14" s="26">
        <v>1</v>
      </c>
      <c r="I14" s="23"/>
      <c r="J14" s="23" t="s">
        <v>116</v>
      </c>
      <c r="K14" s="25">
        <v>48476.75</v>
      </c>
      <c r="L14" s="26">
        <v>1</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29A82-312D-4180-A83F-456E2324A933}">
  <sheetPr codeName="Sheet10"/>
  <dimension ref="B1:U76"/>
  <sheetViews>
    <sheetView showGridLines="0" workbookViewId="0">
      <selection activeCell="B5" sqref="B5"/>
    </sheetView>
  </sheetViews>
  <sheetFormatPr baseColWidth="10" defaultColWidth="9" defaultRowHeight="15" x14ac:dyDescent="0.2"/>
  <cols>
    <col min="1" max="1" width="2.1640625" style="2" customWidth="1"/>
    <col min="2" max="2" width="30.6640625" style="2" bestFit="1" customWidth="1"/>
    <col min="3" max="3" width="18.1640625" style="2" bestFit="1" customWidth="1"/>
    <col min="4" max="15" width="11.1640625" style="2" customWidth="1"/>
    <col min="16" max="16" width="11.5" style="2" bestFit="1" customWidth="1"/>
    <col min="17" max="17" width="11.5" style="2" customWidth="1"/>
    <col min="18" max="18" width="11.5" style="2" bestFit="1" customWidth="1"/>
    <col min="19" max="16384" width="9" style="2"/>
  </cols>
  <sheetData>
    <row r="1" spans="2:21" ht="24" x14ac:dyDescent="0.3">
      <c r="B1" s="8" t="s">
        <v>178</v>
      </c>
      <c r="C1" s="8"/>
      <c r="D1" s="8"/>
      <c r="E1" s="8"/>
      <c r="F1" s="8"/>
      <c r="G1" s="8"/>
      <c r="H1" s="8"/>
      <c r="I1" s="8"/>
      <c r="J1" s="8"/>
      <c r="K1" s="8"/>
      <c r="L1" s="8"/>
      <c r="M1" s="8"/>
      <c r="N1" s="8"/>
      <c r="O1" s="8"/>
    </row>
    <row r="3" spans="2:21" hidden="1" x14ac:dyDescent="0.2">
      <c r="B3" s="10" t="s">
        <v>160</v>
      </c>
      <c r="D3" s="10" t="s">
        <v>160</v>
      </c>
    </row>
    <row r="4" spans="2:21" x14ac:dyDescent="0.2">
      <c r="B4" s="10" t="s">
        <v>182</v>
      </c>
      <c r="C4" s="10" t="s">
        <v>5</v>
      </c>
      <c r="D4" s="16" t="s">
        <v>193</v>
      </c>
      <c r="E4" s="16" t="s">
        <v>131</v>
      </c>
      <c r="F4" s="16" t="s">
        <v>132</v>
      </c>
      <c r="G4" s="16" t="s">
        <v>133</v>
      </c>
      <c r="H4" s="16" t="s">
        <v>134</v>
      </c>
      <c r="I4" s="16" t="s">
        <v>136</v>
      </c>
      <c r="J4" s="16" t="s">
        <v>135</v>
      </c>
      <c r="K4" s="16" t="s">
        <v>166</v>
      </c>
      <c r="L4" s="16" t="s">
        <v>167</v>
      </c>
      <c r="M4" s="16" t="s">
        <v>168</v>
      </c>
      <c r="N4" s="16" t="s">
        <v>169</v>
      </c>
      <c r="O4" s="16" t="s">
        <v>170</v>
      </c>
      <c r="P4" s="16" t="s">
        <v>171</v>
      </c>
      <c r="Q4" s="16" t="s">
        <v>194</v>
      </c>
      <c r="R4" s="16" t="s">
        <v>116</v>
      </c>
    </row>
    <row r="5" spans="2:21" x14ac:dyDescent="0.2">
      <c r="B5" s="2" t="s">
        <v>40</v>
      </c>
      <c r="C5" s="2" t="s">
        <v>143</v>
      </c>
      <c r="D5" s="11"/>
      <c r="E5" s="11">
        <v>276</v>
      </c>
      <c r="F5" s="11">
        <v>184</v>
      </c>
      <c r="G5" s="11">
        <v>92</v>
      </c>
      <c r="H5" s="11">
        <v>230</v>
      </c>
      <c r="I5" s="11"/>
      <c r="J5" s="11"/>
      <c r="K5" s="11"/>
      <c r="L5" s="11"/>
      <c r="M5" s="11"/>
      <c r="N5" s="11"/>
      <c r="O5" s="11"/>
      <c r="P5" s="11"/>
      <c r="Q5" s="11"/>
      <c r="R5" s="11">
        <v>782</v>
      </c>
      <c r="T5" s="2" t="s">
        <v>195</v>
      </c>
      <c r="U5" s="11">
        <f>SUM(tbl_Sales[Sales])</f>
        <v>52062.75</v>
      </c>
    </row>
    <row r="6" spans="2:21" x14ac:dyDescent="0.2">
      <c r="C6" s="2" t="s">
        <v>153</v>
      </c>
      <c r="D6" s="11"/>
      <c r="E6" s="11"/>
      <c r="F6" s="11"/>
      <c r="G6" s="11"/>
      <c r="H6" s="11">
        <v>200</v>
      </c>
      <c r="I6" s="11"/>
      <c r="J6" s="11"/>
      <c r="K6" s="11"/>
      <c r="L6" s="11"/>
      <c r="M6" s="11"/>
      <c r="N6" s="11"/>
      <c r="O6" s="11"/>
      <c r="P6" s="11"/>
      <c r="Q6" s="11"/>
      <c r="R6" s="11">
        <v>200</v>
      </c>
      <c r="T6" s="2" t="s">
        <v>196</v>
      </c>
      <c r="U6" s="11">
        <f>SUM(tbl_Goals[Monthly Goal])*MONTH(MAX(tbl_Sales[Order Date]))</f>
        <v>56710.999999999993</v>
      </c>
    </row>
    <row r="7" spans="2:21" x14ac:dyDescent="0.2">
      <c r="B7" s="2" t="s">
        <v>117</v>
      </c>
      <c r="D7" s="11"/>
      <c r="E7" s="11">
        <v>276</v>
      </c>
      <c r="F7" s="11">
        <v>184</v>
      </c>
      <c r="G7" s="11">
        <v>92</v>
      </c>
      <c r="H7" s="11">
        <v>430</v>
      </c>
      <c r="I7" s="11"/>
      <c r="J7" s="11"/>
      <c r="K7" s="11"/>
      <c r="L7" s="11"/>
      <c r="M7" s="11"/>
      <c r="N7" s="11"/>
      <c r="O7" s="11"/>
      <c r="P7" s="11"/>
      <c r="Q7" s="11"/>
      <c r="R7" s="11">
        <v>982</v>
      </c>
      <c r="T7" s="2" t="s">
        <v>197</v>
      </c>
      <c r="U7" s="7">
        <f>U5/U6</f>
        <v>0.91803618345647242</v>
      </c>
    </row>
    <row r="8" spans="2:21" x14ac:dyDescent="0.2">
      <c r="B8" s="2" t="s">
        <v>17</v>
      </c>
      <c r="C8" s="2" t="s">
        <v>142</v>
      </c>
      <c r="D8" s="11"/>
      <c r="E8" s="11">
        <v>920</v>
      </c>
      <c r="F8" s="11"/>
      <c r="G8" s="11">
        <v>13800</v>
      </c>
      <c r="H8" s="11"/>
      <c r="I8" s="11"/>
      <c r="J8" s="11">
        <v>230</v>
      </c>
      <c r="K8" s="11"/>
      <c r="L8" s="11"/>
      <c r="M8" s="11"/>
      <c r="N8" s="11"/>
      <c r="O8" s="11"/>
      <c r="P8" s="11"/>
      <c r="Q8" s="11"/>
      <c r="R8" s="11">
        <v>14950</v>
      </c>
    </row>
    <row r="9" spans="2:21" x14ac:dyDescent="0.2">
      <c r="C9" s="2" t="s">
        <v>137</v>
      </c>
      <c r="D9" s="11"/>
      <c r="E9" s="11">
        <v>1400</v>
      </c>
      <c r="F9" s="11"/>
      <c r="G9" s="11"/>
      <c r="H9" s="11">
        <v>5418</v>
      </c>
      <c r="I9" s="11"/>
      <c r="J9" s="11"/>
      <c r="K9" s="11"/>
      <c r="L9" s="11"/>
      <c r="M9" s="11"/>
      <c r="N9" s="11"/>
      <c r="O9" s="11"/>
      <c r="P9" s="11"/>
      <c r="Q9" s="11"/>
      <c r="R9" s="11">
        <v>6818</v>
      </c>
    </row>
    <row r="10" spans="2:21" x14ac:dyDescent="0.2">
      <c r="C10" s="2" t="s">
        <v>147</v>
      </c>
      <c r="D10" s="11"/>
      <c r="E10" s="11"/>
      <c r="F10" s="11"/>
      <c r="G10" s="11">
        <v>598</v>
      </c>
      <c r="H10" s="11"/>
      <c r="I10" s="11"/>
      <c r="J10" s="11"/>
      <c r="K10" s="11"/>
      <c r="L10" s="11"/>
      <c r="M10" s="11"/>
      <c r="N10" s="11"/>
      <c r="O10" s="11"/>
      <c r="P10" s="11"/>
      <c r="Q10" s="11"/>
      <c r="R10" s="11">
        <v>598</v>
      </c>
    </row>
    <row r="11" spans="2:21" x14ac:dyDescent="0.2">
      <c r="C11" s="2" t="s">
        <v>141</v>
      </c>
      <c r="D11" s="11"/>
      <c r="E11" s="11">
        <v>270</v>
      </c>
      <c r="F11" s="11"/>
      <c r="G11" s="11"/>
      <c r="H11" s="11"/>
      <c r="I11" s="11"/>
      <c r="J11" s="11"/>
      <c r="K11" s="11"/>
      <c r="L11" s="11"/>
      <c r="M11" s="11"/>
      <c r="N11" s="11"/>
      <c r="O11" s="11"/>
      <c r="P11" s="11"/>
      <c r="Q11" s="11"/>
      <c r="R11" s="11">
        <v>270</v>
      </c>
    </row>
    <row r="12" spans="2:21" x14ac:dyDescent="0.2">
      <c r="B12" s="2" t="s">
        <v>118</v>
      </c>
      <c r="D12" s="11"/>
      <c r="E12" s="11">
        <v>2590</v>
      </c>
      <c r="F12" s="11"/>
      <c r="G12" s="11">
        <v>14398</v>
      </c>
      <c r="H12" s="11">
        <v>5418</v>
      </c>
      <c r="I12" s="11"/>
      <c r="J12" s="11">
        <v>230</v>
      </c>
      <c r="K12" s="11"/>
      <c r="L12" s="11"/>
      <c r="M12" s="11"/>
      <c r="N12" s="11"/>
      <c r="O12" s="11"/>
      <c r="P12" s="11"/>
      <c r="Q12" s="11"/>
      <c r="R12" s="11">
        <v>22636</v>
      </c>
    </row>
    <row r="13" spans="2:21" x14ac:dyDescent="0.2">
      <c r="B13" s="2" t="s">
        <v>47</v>
      </c>
      <c r="C13" s="2" t="s">
        <v>144</v>
      </c>
      <c r="D13" s="11"/>
      <c r="E13" s="11"/>
      <c r="F13" s="11">
        <v>127.5</v>
      </c>
      <c r="G13" s="11">
        <v>1275</v>
      </c>
      <c r="H13" s="11">
        <v>127.5</v>
      </c>
      <c r="I13" s="11"/>
      <c r="J13" s="11">
        <v>1020</v>
      </c>
      <c r="K13" s="11"/>
      <c r="L13" s="11"/>
      <c r="M13" s="11"/>
      <c r="N13" s="11"/>
      <c r="O13" s="11"/>
      <c r="P13" s="11"/>
      <c r="Q13" s="11"/>
      <c r="R13" s="11">
        <v>2550</v>
      </c>
    </row>
    <row r="14" spans="2:21" x14ac:dyDescent="0.2">
      <c r="B14" s="2" t="s">
        <v>119</v>
      </c>
      <c r="D14" s="11"/>
      <c r="E14" s="11"/>
      <c r="F14" s="11">
        <v>127.5</v>
      </c>
      <c r="G14" s="11">
        <v>1275</v>
      </c>
      <c r="H14" s="11">
        <v>127.5</v>
      </c>
      <c r="I14" s="11"/>
      <c r="J14" s="11">
        <v>1020</v>
      </c>
      <c r="K14" s="11"/>
      <c r="L14" s="11"/>
      <c r="M14" s="11"/>
      <c r="N14" s="11"/>
      <c r="O14" s="11"/>
      <c r="P14" s="11"/>
      <c r="Q14" s="11"/>
      <c r="R14" s="11">
        <v>2550</v>
      </c>
    </row>
    <row r="15" spans="2:21" x14ac:dyDescent="0.2">
      <c r="B15" s="2" t="s">
        <v>104</v>
      </c>
      <c r="C15" s="2" t="s">
        <v>155</v>
      </c>
      <c r="D15" s="11"/>
      <c r="E15" s="11"/>
      <c r="F15" s="11"/>
      <c r="G15" s="11"/>
      <c r="H15" s="11"/>
      <c r="I15" s="11"/>
      <c r="J15" s="11">
        <v>1560</v>
      </c>
      <c r="K15" s="11"/>
      <c r="L15" s="11"/>
      <c r="M15" s="11"/>
      <c r="N15" s="11"/>
      <c r="O15" s="11"/>
      <c r="P15" s="11"/>
      <c r="Q15" s="11"/>
      <c r="R15" s="11">
        <v>1560</v>
      </c>
    </row>
    <row r="16" spans="2:21" x14ac:dyDescent="0.2">
      <c r="B16" s="2" t="s">
        <v>120</v>
      </c>
      <c r="D16" s="11"/>
      <c r="E16" s="11"/>
      <c r="F16" s="11"/>
      <c r="G16" s="11"/>
      <c r="H16" s="11"/>
      <c r="I16" s="11"/>
      <c r="J16" s="11">
        <v>1560</v>
      </c>
      <c r="K16" s="11"/>
      <c r="L16" s="11"/>
      <c r="M16" s="11"/>
      <c r="N16" s="11"/>
      <c r="O16" s="11"/>
      <c r="P16" s="11"/>
      <c r="Q16" s="11"/>
      <c r="R16" s="11">
        <v>1560</v>
      </c>
    </row>
    <row r="17" spans="2:18" x14ac:dyDescent="0.2">
      <c r="B17" s="2" t="s">
        <v>83</v>
      </c>
      <c r="C17" s="2" t="s">
        <v>150</v>
      </c>
      <c r="D17" s="11"/>
      <c r="E17" s="11"/>
      <c r="F17" s="11"/>
      <c r="G17" s="11"/>
      <c r="H17" s="11">
        <v>1472</v>
      </c>
      <c r="I17" s="11">
        <v>736</v>
      </c>
      <c r="J17" s="11"/>
      <c r="K17" s="11"/>
      <c r="L17" s="11"/>
      <c r="M17" s="11"/>
      <c r="N17" s="11"/>
      <c r="O17" s="11"/>
      <c r="P17" s="11"/>
      <c r="Q17" s="11"/>
      <c r="R17" s="11">
        <v>2208</v>
      </c>
    </row>
    <row r="18" spans="2:18" x14ac:dyDescent="0.2">
      <c r="B18" s="2" t="s">
        <v>121</v>
      </c>
      <c r="D18" s="11"/>
      <c r="E18" s="11"/>
      <c r="F18" s="11"/>
      <c r="G18" s="11"/>
      <c r="H18" s="11">
        <v>1472</v>
      </c>
      <c r="I18" s="11">
        <v>736</v>
      </c>
      <c r="J18" s="11"/>
      <c r="K18" s="11"/>
      <c r="L18" s="11"/>
      <c r="M18" s="11"/>
      <c r="N18" s="11"/>
      <c r="O18" s="11"/>
      <c r="P18" s="11"/>
      <c r="Q18" s="11"/>
      <c r="R18" s="11">
        <v>2208</v>
      </c>
    </row>
    <row r="19" spans="2:18" x14ac:dyDescent="0.2">
      <c r="B19" s="2" t="s">
        <v>82</v>
      </c>
      <c r="C19" s="2" t="s">
        <v>149</v>
      </c>
      <c r="D19" s="11"/>
      <c r="E19" s="11"/>
      <c r="F19" s="11"/>
      <c r="G19" s="11">
        <v>220</v>
      </c>
      <c r="H19" s="11"/>
      <c r="I19" s="11"/>
      <c r="J19" s="11">
        <v>660</v>
      </c>
      <c r="K19" s="11"/>
      <c r="L19" s="11"/>
      <c r="M19" s="11"/>
      <c r="N19" s="11"/>
      <c r="O19" s="11"/>
      <c r="P19" s="11"/>
      <c r="Q19" s="11"/>
      <c r="R19" s="11">
        <v>880</v>
      </c>
    </row>
    <row r="20" spans="2:18" x14ac:dyDescent="0.2">
      <c r="C20" s="2" t="s">
        <v>157</v>
      </c>
      <c r="D20" s="11"/>
      <c r="E20" s="11"/>
      <c r="F20" s="11"/>
      <c r="G20" s="11"/>
      <c r="H20" s="11">
        <v>500</v>
      </c>
      <c r="I20" s="11"/>
      <c r="J20" s="11"/>
      <c r="K20" s="11"/>
      <c r="L20" s="11"/>
      <c r="M20" s="11"/>
      <c r="N20" s="11"/>
      <c r="O20" s="11"/>
      <c r="P20" s="11"/>
      <c r="Q20" s="11"/>
      <c r="R20" s="11">
        <v>500</v>
      </c>
    </row>
    <row r="21" spans="2:18" x14ac:dyDescent="0.2">
      <c r="B21" s="2" t="s">
        <v>122</v>
      </c>
      <c r="D21" s="11"/>
      <c r="E21" s="11"/>
      <c r="F21" s="11"/>
      <c r="G21" s="11">
        <v>220</v>
      </c>
      <c r="H21" s="11">
        <v>500</v>
      </c>
      <c r="I21" s="11"/>
      <c r="J21" s="11">
        <v>660</v>
      </c>
      <c r="K21" s="11"/>
      <c r="L21" s="11"/>
      <c r="M21" s="11"/>
      <c r="N21" s="11"/>
      <c r="O21" s="11"/>
      <c r="P21" s="11"/>
      <c r="Q21" s="11"/>
      <c r="R21" s="11">
        <v>1380</v>
      </c>
    </row>
    <row r="22" spans="2:18" x14ac:dyDescent="0.2">
      <c r="B22" s="2" t="s">
        <v>92</v>
      </c>
      <c r="C22" s="2" t="s">
        <v>152</v>
      </c>
      <c r="D22" s="11"/>
      <c r="E22" s="11"/>
      <c r="F22" s="11"/>
      <c r="G22" s="11"/>
      <c r="H22" s="11">
        <v>3132</v>
      </c>
      <c r="I22" s="11"/>
      <c r="J22" s="11"/>
      <c r="K22" s="11"/>
      <c r="L22" s="11"/>
      <c r="M22" s="11"/>
      <c r="N22" s="11"/>
      <c r="O22" s="11"/>
      <c r="P22" s="11"/>
      <c r="Q22" s="11"/>
      <c r="R22" s="11">
        <v>3132</v>
      </c>
    </row>
    <row r="23" spans="2:18" x14ac:dyDescent="0.2">
      <c r="B23" s="2" t="s">
        <v>123</v>
      </c>
      <c r="D23" s="11"/>
      <c r="E23" s="11"/>
      <c r="F23" s="11"/>
      <c r="G23" s="11"/>
      <c r="H23" s="11">
        <v>3132</v>
      </c>
      <c r="I23" s="11"/>
      <c r="J23" s="11"/>
      <c r="K23" s="11"/>
      <c r="L23" s="11"/>
      <c r="M23" s="11"/>
      <c r="N23" s="11"/>
      <c r="O23" s="11"/>
      <c r="P23" s="11"/>
      <c r="Q23" s="11"/>
      <c r="R23" s="11">
        <v>3132</v>
      </c>
    </row>
    <row r="24" spans="2:18" x14ac:dyDescent="0.2">
      <c r="B24" s="2" t="s">
        <v>24</v>
      </c>
      <c r="C24" s="2" t="s">
        <v>140</v>
      </c>
      <c r="D24" s="11"/>
      <c r="E24" s="11">
        <v>530</v>
      </c>
      <c r="F24" s="11"/>
      <c r="G24" s="11"/>
      <c r="H24" s="11"/>
      <c r="I24" s="11"/>
      <c r="J24" s="11">
        <v>1590</v>
      </c>
      <c r="K24" s="11"/>
      <c r="L24" s="11"/>
      <c r="M24" s="11"/>
      <c r="N24" s="11"/>
      <c r="O24" s="11"/>
      <c r="P24" s="11"/>
      <c r="Q24" s="11"/>
      <c r="R24" s="11">
        <v>2120</v>
      </c>
    </row>
    <row r="25" spans="2:18" x14ac:dyDescent="0.2">
      <c r="C25" s="2" t="s">
        <v>139</v>
      </c>
      <c r="D25" s="11"/>
      <c r="E25" s="11">
        <v>300</v>
      </c>
      <c r="F25" s="11"/>
      <c r="G25" s="11"/>
      <c r="H25" s="11"/>
      <c r="I25" s="11"/>
      <c r="J25" s="11">
        <v>900</v>
      </c>
      <c r="K25" s="11"/>
      <c r="L25" s="11"/>
      <c r="M25" s="11"/>
      <c r="N25" s="11"/>
      <c r="O25" s="11"/>
      <c r="P25" s="11"/>
      <c r="Q25" s="11"/>
      <c r="R25" s="11">
        <v>1200</v>
      </c>
    </row>
    <row r="26" spans="2:18" x14ac:dyDescent="0.2">
      <c r="C26" s="2" t="s">
        <v>156</v>
      </c>
      <c r="D26" s="11"/>
      <c r="E26" s="11"/>
      <c r="F26" s="11"/>
      <c r="G26" s="11"/>
      <c r="H26" s="11"/>
      <c r="I26" s="11">
        <v>200</v>
      </c>
      <c r="J26" s="11"/>
      <c r="K26" s="11"/>
      <c r="L26" s="11"/>
      <c r="M26" s="11"/>
      <c r="N26" s="11"/>
      <c r="O26" s="11"/>
      <c r="P26" s="11"/>
      <c r="Q26" s="11"/>
      <c r="R26" s="11">
        <v>200</v>
      </c>
    </row>
    <row r="27" spans="2:18" x14ac:dyDescent="0.2">
      <c r="C27" s="2" t="s">
        <v>138</v>
      </c>
      <c r="D27" s="11"/>
      <c r="E27" s="11">
        <v>140</v>
      </c>
      <c r="F27" s="11"/>
      <c r="G27" s="11"/>
      <c r="H27" s="11"/>
      <c r="I27" s="11">
        <v>52.5</v>
      </c>
      <c r="J27" s="11"/>
      <c r="K27" s="11"/>
      <c r="L27" s="11"/>
      <c r="M27" s="11"/>
      <c r="N27" s="11"/>
      <c r="O27" s="11"/>
      <c r="P27" s="11"/>
      <c r="Q27" s="11"/>
      <c r="R27" s="11">
        <v>192.5</v>
      </c>
    </row>
    <row r="28" spans="2:18" x14ac:dyDescent="0.2">
      <c r="B28" s="2" t="s">
        <v>124</v>
      </c>
      <c r="D28" s="11"/>
      <c r="E28" s="11">
        <v>970</v>
      </c>
      <c r="F28" s="11"/>
      <c r="G28" s="11"/>
      <c r="H28" s="11"/>
      <c r="I28" s="11">
        <v>252.5</v>
      </c>
      <c r="J28" s="11">
        <v>2490</v>
      </c>
      <c r="K28" s="11"/>
      <c r="L28" s="11"/>
      <c r="M28" s="11"/>
      <c r="N28" s="11"/>
      <c r="O28" s="11"/>
      <c r="P28" s="11"/>
      <c r="Q28" s="11"/>
      <c r="R28" s="11">
        <v>3712.5</v>
      </c>
    </row>
    <row r="29" spans="2:18" x14ac:dyDescent="0.2">
      <c r="B29" s="2" t="s">
        <v>115</v>
      </c>
      <c r="C29" s="2" t="s">
        <v>159</v>
      </c>
      <c r="D29" s="11"/>
      <c r="E29" s="11"/>
      <c r="F29" s="11"/>
      <c r="G29" s="11"/>
      <c r="H29" s="11">
        <v>280</v>
      </c>
      <c r="I29" s="11"/>
      <c r="J29" s="11"/>
      <c r="K29" s="11"/>
      <c r="L29" s="11"/>
      <c r="M29" s="11"/>
      <c r="N29" s="11"/>
      <c r="O29" s="11"/>
      <c r="P29" s="11"/>
      <c r="Q29" s="11"/>
      <c r="R29" s="11">
        <v>280</v>
      </c>
    </row>
    <row r="30" spans="2:18" x14ac:dyDescent="0.2">
      <c r="B30" s="2" t="s">
        <v>125</v>
      </c>
      <c r="D30" s="11"/>
      <c r="E30" s="11"/>
      <c r="F30" s="11"/>
      <c r="G30" s="11"/>
      <c r="H30" s="11">
        <v>280</v>
      </c>
      <c r="I30" s="11"/>
      <c r="J30" s="11"/>
      <c r="K30" s="11"/>
      <c r="L30" s="11"/>
      <c r="M30" s="11"/>
      <c r="N30" s="11"/>
      <c r="O30" s="11"/>
      <c r="P30" s="11"/>
      <c r="Q30" s="11"/>
      <c r="R30" s="11">
        <v>280</v>
      </c>
    </row>
    <row r="31" spans="2:18" x14ac:dyDescent="0.2">
      <c r="B31" s="2" t="s">
        <v>81</v>
      </c>
      <c r="C31" s="2" t="s">
        <v>158</v>
      </c>
      <c r="D31" s="11"/>
      <c r="E31" s="11"/>
      <c r="F31" s="11"/>
      <c r="G31" s="11"/>
      <c r="H31" s="11">
        <v>3240</v>
      </c>
      <c r="I31" s="11"/>
      <c r="J31" s="11"/>
      <c r="K31" s="11"/>
      <c r="L31" s="11"/>
      <c r="M31" s="11"/>
      <c r="N31" s="11"/>
      <c r="O31" s="11"/>
      <c r="P31" s="11"/>
      <c r="Q31" s="11"/>
      <c r="R31" s="11">
        <v>3240</v>
      </c>
    </row>
    <row r="32" spans="2:18" x14ac:dyDescent="0.2">
      <c r="C32" s="2" t="s">
        <v>148</v>
      </c>
      <c r="D32" s="11"/>
      <c r="E32" s="11"/>
      <c r="F32" s="11"/>
      <c r="G32" s="11">
        <v>250</v>
      </c>
      <c r="H32" s="11"/>
      <c r="I32" s="11"/>
      <c r="J32" s="11">
        <v>2250</v>
      </c>
      <c r="K32" s="11"/>
      <c r="L32" s="11"/>
      <c r="M32" s="11"/>
      <c r="N32" s="11"/>
      <c r="O32" s="11"/>
      <c r="P32" s="11"/>
      <c r="Q32" s="11"/>
      <c r="R32" s="11">
        <v>2500</v>
      </c>
    </row>
    <row r="33" spans="2:18" x14ac:dyDescent="0.2">
      <c r="B33" s="2" t="s">
        <v>126</v>
      </c>
      <c r="D33" s="11"/>
      <c r="E33" s="11"/>
      <c r="F33" s="11"/>
      <c r="G33" s="11">
        <v>250</v>
      </c>
      <c r="H33" s="11">
        <v>3240</v>
      </c>
      <c r="I33" s="11"/>
      <c r="J33" s="11">
        <v>2250</v>
      </c>
      <c r="K33" s="11"/>
      <c r="L33" s="11"/>
      <c r="M33" s="11"/>
      <c r="N33" s="11"/>
      <c r="O33" s="11"/>
      <c r="P33" s="11"/>
      <c r="Q33" s="11"/>
      <c r="R33" s="11">
        <v>5740</v>
      </c>
    </row>
    <row r="34" spans="2:18" x14ac:dyDescent="0.2">
      <c r="B34" s="2" t="s">
        <v>97</v>
      </c>
      <c r="C34" s="2" t="s">
        <v>154</v>
      </c>
      <c r="D34" s="11"/>
      <c r="E34" s="11"/>
      <c r="F34" s="11"/>
      <c r="G34" s="11"/>
      <c r="H34" s="11">
        <v>533.75</v>
      </c>
      <c r="I34" s="11"/>
      <c r="J34" s="11"/>
      <c r="K34" s="11"/>
      <c r="L34" s="11"/>
      <c r="M34" s="11"/>
      <c r="N34" s="11"/>
      <c r="O34" s="11"/>
      <c r="P34" s="11"/>
      <c r="Q34" s="11"/>
      <c r="R34" s="11">
        <v>533.75</v>
      </c>
    </row>
    <row r="35" spans="2:18" x14ac:dyDescent="0.2">
      <c r="B35" s="2" t="s">
        <v>127</v>
      </c>
      <c r="D35" s="11"/>
      <c r="E35" s="11"/>
      <c r="F35" s="11"/>
      <c r="G35" s="11"/>
      <c r="H35" s="11">
        <v>533.75</v>
      </c>
      <c r="I35" s="11"/>
      <c r="J35" s="11"/>
      <c r="K35" s="11"/>
      <c r="L35" s="11"/>
      <c r="M35" s="11"/>
      <c r="N35" s="11"/>
      <c r="O35" s="11"/>
      <c r="P35" s="11"/>
      <c r="Q35" s="11"/>
      <c r="R35" s="11">
        <v>533.75</v>
      </c>
    </row>
    <row r="36" spans="2:18" x14ac:dyDescent="0.2">
      <c r="B36" s="2" t="s">
        <v>86</v>
      </c>
      <c r="C36" s="2" t="s">
        <v>151</v>
      </c>
      <c r="D36" s="11"/>
      <c r="E36" s="11"/>
      <c r="F36" s="11"/>
      <c r="G36" s="11"/>
      <c r="H36" s="11">
        <v>1950</v>
      </c>
      <c r="I36" s="11"/>
      <c r="J36" s="11"/>
      <c r="K36" s="11"/>
      <c r="L36" s="11"/>
      <c r="M36" s="11"/>
      <c r="N36" s="11"/>
      <c r="O36" s="11"/>
      <c r="P36" s="11"/>
      <c r="Q36" s="11"/>
      <c r="R36" s="11">
        <v>1950</v>
      </c>
    </row>
    <row r="37" spans="2:18" x14ac:dyDescent="0.2">
      <c r="B37" s="2" t="s">
        <v>128</v>
      </c>
      <c r="D37" s="11"/>
      <c r="E37" s="11"/>
      <c r="F37" s="11"/>
      <c r="G37" s="11"/>
      <c r="H37" s="11">
        <v>1950</v>
      </c>
      <c r="I37" s="11"/>
      <c r="J37" s="11"/>
      <c r="K37" s="11"/>
      <c r="L37" s="11"/>
      <c r="M37" s="11"/>
      <c r="N37" s="11"/>
      <c r="O37" s="11"/>
      <c r="P37" s="11"/>
      <c r="Q37" s="11"/>
      <c r="R37" s="11">
        <v>1950</v>
      </c>
    </row>
    <row r="38" spans="2:18" x14ac:dyDescent="0.2">
      <c r="B38" s="2" t="s">
        <v>62</v>
      </c>
      <c r="C38" s="2" t="s">
        <v>146</v>
      </c>
      <c r="D38" s="11"/>
      <c r="E38" s="11"/>
      <c r="F38" s="11"/>
      <c r="G38" s="11">
        <v>680</v>
      </c>
      <c r="H38" s="11">
        <v>1120</v>
      </c>
      <c r="I38" s="11">
        <v>800</v>
      </c>
      <c r="J38" s="11"/>
      <c r="K38" s="11"/>
      <c r="L38" s="11"/>
      <c r="M38" s="11"/>
      <c r="N38" s="11"/>
      <c r="O38" s="11"/>
      <c r="P38" s="11"/>
      <c r="Q38" s="11"/>
      <c r="R38" s="11">
        <v>2600</v>
      </c>
    </row>
    <row r="39" spans="2:18" x14ac:dyDescent="0.2">
      <c r="B39" s="2" t="s">
        <v>129</v>
      </c>
      <c r="D39" s="11"/>
      <c r="E39" s="11"/>
      <c r="F39" s="11"/>
      <c r="G39" s="11">
        <v>680</v>
      </c>
      <c r="H39" s="11">
        <v>1120</v>
      </c>
      <c r="I39" s="11">
        <v>800</v>
      </c>
      <c r="J39" s="11"/>
      <c r="K39" s="11"/>
      <c r="L39" s="11"/>
      <c r="M39" s="11"/>
      <c r="N39" s="11"/>
      <c r="O39" s="11"/>
      <c r="P39" s="11"/>
      <c r="Q39" s="11"/>
      <c r="R39" s="11">
        <v>2600</v>
      </c>
    </row>
    <row r="40" spans="2:18" x14ac:dyDescent="0.2">
      <c r="B40" s="2" t="s">
        <v>53</v>
      </c>
      <c r="C40" s="2" t="s">
        <v>145</v>
      </c>
      <c r="D40" s="11"/>
      <c r="E40" s="11"/>
      <c r="F40" s="11">
        <v>1930</v>
      </c>
      <c r="G40" s="11"/>
      <c r="H40" s="11">
        <v>772</v>
      </c>
      <c r="I40" s="11"/>
      <c r="J40" s="11">
        <v>96.5</v>
      </c>
      <c r="K40" s="11"/>
      <c r="L40" s="11"/>
      <c r="M40" s="11"/>
      <c r="N40" s="11"/>
      <c r="O40" s="11"/>
      <c r="P40" s="11"/>
      <c r="Q40" s="11"/>
      <c r="R40" s="11">
        <v>2798.5</v>
      </c>
    </row>
    <row r="41" spans="2:18" x14ac:dyDescent="0.2">
      <c r="B41" s="2" t="s">
        <v>130</v>
      </c>
      <c r="D41" s="11"/>
      <c r="E41" s="11"/>
      <c r="F41" s="11">
        <v>1930</v>
      </c>
      <c r="G41" s="11"/>
      <c r="H41" s="11">
        <v>772</v>
      </c>
      <c r="I41" s="11"/>
      <c r="J41" s="11">
        <v>96.5</v>
      </c>
      <c r="K41" s="11"/>
      <c r="L41" s="11"/>
      <c r="M41" s="11"/>
      <c r="N41" s="11"/>
      <c r="O41" s="11"/>
      <c r="P41" s="11"/>
      <c r="Q41" s="11"/>
      <c r="R41" s="11">
        <v>2798.5</v>
      </c>
    </row>
    <row r="42" spans="2:18" x14ac:dyDescent="0.2">
      <c r="B42" s="2" t="s">
        <v>116</v>
      </c>
      <c r="D42" s="13"/>
      <c r="E42" s="13">
        <v>3836</v>
      </c>
      <c r="F42" s="13">
        <v>2241.5</v>
      </c>
      <c r="G42" s="13">
        <v>16915</v>
      </c>
      <c r="H42" s="13">
        <v>18975.25</v>
      </c>
      <c r="I42" s="13">
        <v>1788.5</v>
      </c>
      <c r="J42" s="13">
        <v>8306.5</v>
      </c>
      <c r="K42" s="13"/>
      <c r="L42" s="13"/>
      <c r="M42" s="13"/>
      <c r="N42" s="13"/>
      <c r="O42" s="13"/>
      <c r="P42" s="13"/>
      <c r="Q42" s="13"/>
      <c r="R42" s="13">
        <v>52062.75</v>
      </c>
    </row>
    <row r="44" spans="2:18" x14ac:dyDescent="0.2">
      <c r="B44" s="10" t="s">
        <v>160</v>
      </c>
      <c r="D44" s="10" t="s">
        <v>160</v>
      </c>
    </row>
    <row r="45" spans="2:18" x14ac:dyDescent="0.2">
      <c r="B45" s="10" t="s">
        <v>191</v>
      </c>
      <c r="C45" s="10" t="s">
        <v>3</v>
      </c>
      <c r="D45" s="16" t="s">
        <v>193</v>
      </c>
      <c r="E45" s="16" t="s">
        <v>131</v>
      </c>
      <c r="F45" s="16" t="s">
        <v>132</v>
      </c>
      <c r="G45" s="16" t="s">
        <v>133</v>
      </c>
      <c r="H45" s="16" t="s">
        <v>134</v>
      </c>
      <c r="I45" s="16" t="s">
        <v>136</v>
      </c>
      <c r="J45" s="16" t="s">
        <v>135</v>
      </c>
      <c r="K45" s="16" t="s">
        <v>166</v>
      </c>
      <c r="L45" s="16" t="s">
        <v>167</v>
      </c>
      <c r="M45" s="16" t="s">
        <v>168</v>
      </c>
      <c r="N45" s="16" t="s">
        <v>169</v>
      </c>
      <c r="O45" s="16" t="s">
        <v>170</v>
      </c>
      <c r="P45" s="16" t="s">
        <v>171</v>
      </c>
      <c r="Q45" s="16" t="s">
        <v>194</v>
      </c>
      <c r="R45" s="16" t="s">
        <v>116</v>
      </c>
    </row>
    <row r="46" spans="2:18" x14ac:dyDescent="0.2">
      <c r="B46" s="2" t="s">
        <v>103</v>
      </c>
      <c r="C46" s="2" t="s">
        <v>61</v>
      </c>
      <c r="D46" s="11"/>
      <c r="E46" s="11"/>
      <c r="F46" s="11"/>
      <c r="G46" s="11"/>
      <c r="H46" s="11">
        <v>127.5</v>
      </c>
      <c r="I46" s="11"/>
      <c r="J46" s="11">
        <v>2490</v>
      </c>
      <c r="K46" s="11"/>
      <c r="L46" s="11"/>
      <c r="M46" s="11"/>
      <c r="N46" s="11"/>
      <c r="O46" s="11"/>
      <c r="P46" s="11"/>
      <c r="Q46" s="11"/>
      <c r="R46" s="11">
        <v>2617.5</v>
      </c>
    </row>
    <row r="47" spans="2:18" x14ac:dyDescent="0.2">
      <c r="B47" s="2" t="s">
        <v>183</v>
      </c>
      <c r="D47" s="11"/>
      <c r="E47" s="11"/>
      <c r="F47" s="11"/>
      <c r="G47" s="11"/>
      <c r="H47" s="11">
        <v>127.5</v>
      </c>
      <c r="I47" s="11"/>
      <c r="J47" s="11">
        <v>2490</v>
      </c>
      <c r="K47" s="11"/>
      <c r="L47" s="11"/>
      <c r="M47" s="11"/>
      <c r="N47" s="11"/>
      <c r="O47" s="11"/>
      <c r="P47" s="11"/>
      <c r="Q47" s="11"/>
      <c r="R47" s="11">
        <v>2617.5</v>
      </c>
    </row>
    <row r="48" spans="2:18" x14ac:dyDescent="0.2">
      <c r="B48" s="2" t="s">
        <v>15</v>
      </c>
      <c r="C48" s="2" t="s">
        <v>16</v>
      </c>
      <c r="D48" s="11"/>
      <c r="E48" s="11">
        <v>1505</v>
      </c>
      <c r="F48" s="11"/>
      <c r="G48" s="11"/>
      <c r="H48" s="11"/>
      <c r="I48" s="11"/>
      <c r="J48" s="11"/>
      <c r="K48" s="11"/>
      <c r="L48" s="11"/>
      <c r="M48" s="11"/>
      <c r="N48" s="11"/>
      <c r="O48" s="11"/>
      <c r="P48" s="11"/>
      <c r="Q48" s="11"/>
      <c r="R48" s="11">
        <v>1505</v>
      </c>
    </row>
    <row r="49" spans="2:18" x14ac:dyDescent="0.2">
      <c r="C49" s="2" t="s">
        <v>68</v>
      </c>
      <c r="D49" s="11"/>
      <c r="E49" s="11"/>
      <c r="F49" s="11"/>
      <c r="G49" s="11">
        <v>13800</v>
      </c>
      <c r="H49" s="11"/>
      <c r="I49" s="11"/>
      <c r="J49" s="11"/>
      <c r="K49" s="11"/>
      <c r="L49" s="11"/>
      <c r="M49" s="11"/>
      <c r="N49" s="11"/>
      <c r="O49" s="11"/>
      <c r="P49" s="11"/>
      <c r="Q49" s="11"/>
      <c r="R49" s="11">
        <v>13800</v>
      </c>
    </row>
    <row r="50" spans="2:18" x14ac:dyDescent="0.2">
      <c r="C50" s="2" t="s">
        <v>26</v>
      </c>
      <c r="D50" s="11"/>
      <c r="E50" s="11"/>
      <c r="F50" s="11">
        <v>184</v>
      </c>
      <c r="G50" s="11"/>
      <c r="H50" s="11"/>
      <c r="I50" s="11"/>
      <c r="J50" s="11"/>
      <c r="K50" s="11"/>
      <c r="L50" s="11"/>
      <c r="M50" s="11"/>
      <c r="N50" s="11"/>
      <c r="O50" s="11"/>
      <c r="P50" s="11"/>
      <c r="Q50" s="11"/>
      <c r="R50" s="11">
        <v>184</v>
      </c>
    </row>
    <row r="51" spans="2:18" x14ac:dyDescent="0.2">
      <c r="C51" s="2" t="s">
        <v>93</v>
      </c>
      <c r="D51" s="11"/>
      <c r="E51" s="11"/>
      <c r="F51" s="11"/>
      <c r="G51" s="11"/>
      <c r="H51" s="11">
        <v>200</v>
      </c>
      <c r="I51" s="11"/>
      <c r="J51" s="11">
        <v>660</v>
      </c>
      <c r="K51" s="11"/>
      <c r="L51" s="11"/>
      <c r="M51" s="11"/>
      <c r="N51" s="11"/>
      <c r="O51" s="11"/>
      <c r="P51" s="11"/>
      <c r="Q51" s="11"/>
      <c r="R51" s="11">
        <v>860</v>
      </c>
    </row>
    <row r="52" spans="2:18" x14ac:dyDescent="0.2">
      <c r="C52" s="2" t="s">
        <v>96</v>
      </c>
      <c r="D52" s="11"/>
      <c r="E52" s="11"/>
      <c r="F52" s="11"/>
      <c r="G52" s="11"/>
      <c r="H52" s="11">
        <v>1375.25</v>
      </c>
      <c r="I52" s="11"/>
      <c r="J52" s="11">
        <v>2250</v>
      </c>
      <c r="K52" s="11"/>
      <c r="L52" s="11"/>
      <c r="M52" s="11"/>
      <c r="N52" s="11"/>
      <c r="O52" s="11"/>
      <c r="P52" s="11"/>
      <c r="Q52" s="11"/>
      <c r="R52" s="11">
        <v>3625.25</v>
      </c>
    </row>
    <row r="53" spans="2:18" x14ac:dyDescent="0.2">
      <c r="B53" s="2" t="s">
        <v>184</v>
      </c>
      <c r="D53" s="11"/>
      <c r="E53" s="11">
        <v>1505</v>
      </c>
      <c r="F53" s="11">
        <v>184</v>
      </c>
      <c r="G53" s="11">
        <v>13800</v>
      </c>
      <c r="H53" s="11">
        <v>1575.25</v>
      </c>
      <c r="I53" s="11"/>
      <c r="J53" s="11">
        <v>2910</v>
      </c>
      <c r="K53" s="11"/>
      <c r="L53" s="11"/>
      <c r="M53" s="11"/>
      <c r="N53" s="11"/>
      <c r="O53" s="11"/>
      <c r="P53" s="11"/>
      <c r="Q53" s="11"/>
      <c r="R53" s="11">
        <v>19974.25</v>
      </c>
    </row>
    <row r="54" spans="2:18" x14ac:dyDescent="0.2">
      <c r="B54" s="2" t="s">
        <v>25</v>
      </c>
      <c r="C54" s="2" t="s">
        <v>46</v>
      </c>
      <c r="D54" s="11"/>
      <c r="E54" s="11"/>
      <c r="F54" s="11">
        <v>127.5</v>
      </c>
      <c r="G54" s="11"/>
      <c r="H54" s="11"/>
      <c r="I54" s="11"/>
      <c r="J54" s="11"/>
      <c r="K54" s="11"/>
      <c r="L54" s="11"/>
      <c r="M54" s="11"/>
      <c r="N54" s="11"/>
      <c r="O54" s="11"/>
      <c r="P54" s="11"/>
      <c r="Q54" s="11"/>
      <c r="R54" s="11">
        <v>127.5</v>
      </c>
    </row>
    <row r="55" spans="2:18" x14ac:dyDescent="0.2">
      <c r="C55" s="2" t="s">
        <v>26</v>
      </c>
      <c r="D55" s="11"/>
      <c r="E55" s="11">
        <v>865</v>
      </c>
      <c r="F55" s="11"/>
      <c r="G55" s="11"/>
      <c r="H55" s="11">
        <v>3520</v>
      </c>
      <c r="I55" s="11"/>
      <c r="J55" s="11"/>
      <c r="K55" s="11"/>
      <c r="L55" s="11"/>
      <c r="M55" s="11"/>
      <c r="N55" s="11"/>
      <c r="O55" s="11"/>
      <c r="P55" s="11"/>
      <c r="Q55" s="11"/>
      <c r="R55" s="11">
        <v>4385</v>
      </c>
    </row>
    <row r="56" spans="2:18" x14ac:dyDescent="0.2">
      <c r="C56" s="2" t="s">
        <v>39</v>
      </c>
      <c r="D56" s="11"/>
      <c r="E56" s="11"/>
      <c r="F56" s="11"/>
      <c r="G56" s="11">
        <v>1275</v>
      </c>
      <c r="H56" s="11"/>
      <c r="I56" s="11"/>
      <c r="J56" s="11"/>
      <c r="K56" s="11"/>
      <c r="L56" s="11"/>
      <c r="M56" s="11"/>
      <c r="N56" s="11"/>
      <c r="O56" s="11"/>
      <c r="P56" s="11"/>
      <c r="Q56" s="11"/>
      <c r="R56" s="11">
        <v>1275</v>
      </c>
    </row>
    <row r="57" spans="2:18" x14ac:dyDescent="0.2">
      <c r="B57" s="2" t="s">
        <v>185</v>
      </c>
      <c r="D57" s="11"/>
      <c r="E57" s="11">
        <v>865</v>
      </c>
      <c r="F57" s="11">
        <v>127.5</v>
      </c>
      <c r="G57" s="11">
        <v>1275</v>
      </c>
      <c r="H57" s="11">
        <v>3520</v>
      </c>
      <c r="I57" s="11"/>
      <c r="J57" s="11"/>
      <c r="K57" s="11"/>
      <c r="L57" s="11"/>
      <c r="M57" s="11"/>
      <c r="N57" s="11"/>
      <c r="O57" s="11"/>
      <c r="P57" s="11"/>
      <c r="Q57" s="11"/>
      <c r="R57" s="11">
        <v>5787.5</v>
      </c>
    </row>
    <row r="58" spans="2:18" x14ac:dyDescent="0.2">
      <c r="B58" s="2" t="s">
        <v>60</v>
      </c>
      <c r="C58" s="2" t="s">
        <v>61</v>
      </c>
      <c r="D58" s="11"/>
      <c r="E58" s="11"/>
      <c r="F58" s="11"/>
      <c r="G58" s="11">
        <v>680</v>
      </c>
      <c r="H58" s="11"/>
      <c r="I58" s="11"/>
      <c r="J58" s="11"/>
      <c r="K58" s="11"/>
      <c r="L58" s="11"/>
      <c r="M58" s="11"/>
      <c r="N58" s="11"/>
      <c r="O58" s="11"/>
      <c r="P58" s="11"/>
      <c r="Q58" s="11"/>
      <c r="R58" s="11">
        <v>680</v>
      </c>
    </row>
    <row r="59" spans="2:18" x14ac:dyDescent="0.2">
      <c r="B59" s="2" t="s">
        <v>186</v>
      </c>
      <c r="D59" s="11"/>
      <c r="E59" s="11"/>
      <c r="F59" s="11"/>
      <c r="G59" s="11">
        <v>680</v>
      </c>
      <c r="H59" s="11"/>
      <c r="I59" s="11"/>
      <c r="J59" s="11"/>
      <c r="K59" s="11"/>
      <c r="L59" s="11"/>
      <c r="M59" s="11"/>
      <c r="N59" s="11"/>
      <c r="O59" s="11"/>
      <c r="P59" s="11"/>
      <c r="Q59" s="11"/>
      <c r="R59" s="11">
        <v>680</v>
      </c>
    </row>
    <row r="60" spans="2:18" x14ac:dyDescent="0.2">
      <c r="B60" s="2" t="s">
        <v>33</v>
      </c>
      <c r="C60" s="2" t="s">
        <v>52</v>
      </c>
      <c r="D60" s="11"/>
      <c r="E60" s="11"/>
      <c r="F60" s="11">
        <v>1930</v>
      </c>
      <c r="G60" s="11"/>
      <c r="H60" s="11">
        <v>620</v>
      </c>
      <c r="I60" s="11"/>
      <c r="J60" s="11"/>
      <c r="K60" s="11"/>
      <c r="L60" s="11"/>
      <c r="M60" s="11"/>
      <c r="N60" s="11"/>
      <c r="O60" s="11"/>
      <c r="P60" s="11"/>
      <c r="Q60" s="11"/>
      <c r="R60" s="11">
        <v>2550</v>
      </c>
    </row>
    <row r="61" spans="2:18" x14ac:dyDescent="0.2">
      <c r="C61" s="2" t="s">
        <v>39</v>
      </c>
      <c r="D61" s="11"/>
      <c r="E61" s="11"/>
      <c r="F61" s="11"/>
      <c r="G61" s="11"/>
      <c r="H61" s="11">
        <v>1230</v>
      </c>
      <c r="I61" s="11"/>
      <c r="J61" s="11">
        <v>510</v>
      </c>
      <c r="K61" s="11"/>
      <c r="L61" s="11"/>
      <c r="M61" s="11"/>
      <c r="N61" s="11"/>
      <c r="O61" s="11"/>
      <c r="P61" s="11"/>
      <c r="Q61" s="11"/>
      <c r="R61" s="11">
        <v>1740</v>
      </c>
    </row>
    <row r="62" spans="2:18" x14ac:dyDescent="0.2">
      <c r="C62" s="2" t="s">
        <v>74</v>
      </c>
      <c r="D62" s="11"/>
      <c r="E62" s="11"/>
      <c r="F62" s="11"/>
      <c r="G62" s="11">
        <v>598</v>
      </c>
      <c r="H62" s="11"/>
      <c r="I62" s="11">
        <v>200</v>
      </c>
      <c r="J62" s="11"/>
      <c r="K62" s="11"/>
      <c r="L62" s="11"/>
      <c r="M62" s="11"/>
      <c r="N62" s="11"/>
      <c r="O62" s="11"/>
      <c r="P62" s="11"/>
      <c r="Q62" s="11"/>
      <c r="R62" s="11">
        <v>798</v>
      </c>
    </row>
    <row r="63" spans="2:18" x14ac:dyDescent="0.2">
      <c r="C63" s="2" t="s">
        <v>34</v>
      </c>
      <c r="D63" s="11"/>
      <c r="E63" s="11">
        <v>1190</v>
      </c>
      <c r="F63" s="11"/>
      <c r="G63" s="11"/>
      <c r="H63" s="11"/>
      <c r="I63" s="11"/>
      <c r="J63" s="11"/>
      <c r="K63" s="11"/>
      <c r="L63" s="11"/>
      <c r="M63" s="11"/>
      <c r="N63" s="11"/>
      <c r="O63" s="11"/>
      <c r="P63" s="11"/>
      <c r="Q63" s="11"/>
      <c r="R63" s="11">
        <v>1190</v>
      </c>
    </row>
    <row r="64" spans="2:18" x14ac:dyDescent="0.2">
      <c r="B64" s="2" t="s">
        <v>187</v>
      </c>
      <c r="D64" s="11"/>
      <c r="E64" s="11">
        <v>1190</v>
      </c>
      <c r="F64" s="11">
        <v>1930</v>
      </c>
      <c r="G64" s="11">
        <v>598</v>
      </c>
      <c r="H64" s="11">
        <v>1850</v>
      </c>
      <c r="I64" s="11">
        <v>200</v>
      </c>
      <c r="J64" s="11">
        <v>510</v>
      </c>
      <c r="K64" s="11"/>
      <c r="L64" s="11"/>
      <c r="M64" s="11"/>
      <c r="N64" s="11"/>
      <c r="O64" s="11"/>
      <c r="P64" s="11"/>
      <c r="Q64" s="11"/>
      <c r="R64" s="11">
        <v>6278</v>
      </c>
    </row>
    <row r="65" spans="2:18" x14ac:dyDescent="0.2">
      <c r="B65" s="2" t="s">
        <v>38</v>
      </c>
      <c r="C65" s="2" t="s">
        <v>61</v>
      </c>
      <c r="D65" s="11"/>
      <c r="E65" s="11"/>
      <c r="F65" s="11"/>
      <c r="G65" s="11"/>
      <c r="H65" s="11">
        <v>4200</v>
      </c>
      <c r="I65" s="11"/>
      <c r="J65" s="11">
        <v>510</v>
      </c>
      <c r="K65" s="11"/>
      <c r="L65" s="11"/>
      <c r="M65" s="11"/>
      <c r="N65" s="11"/>
      <c r="O65" s="11"/>
      <c r="P65" s="11"/>
      <c r="Q65" s="11"/>
      <c r="R65" s="11">
        <v>4710</v>
      </c>
    </row>
    <row r="66" spans="2:18" x14ac:dyDescent="0.2">
      <c r="C66" s="2" t="s">
        <v>39</v>
      </c>
      <c r="D66" s="11"/>
      <c r="E66" s="11">
        <v>276</v>
      </c>
      <c r="F66" s="11"/>
      <c r="G66" s="11"/>
      <c r="H66" s="11">
        <v>1392</v>
      </c>
      <c r="I66" s="11"/>
      <c r="J66" s="11"/>
      <c r="K66" s="11"/>
      <c r="L66" s="11"/>
      <c r="M66" s="11"/>
      <c r="N66" s="11"/>
      <c r="O66" s="11"/>
      <c r="P66" s="11"/>
      <c r="Q66" s="11"/>
      <c r="R66" s="11">
        <v>1668</v>
      </c>
    </row>
    <row r="67" spans="2:18" x14ac:dyDescent="0.2">
      <c r="B67" s="2" t="s">
        <v>188</v>
      </c>
      <c r="D67" s="11"/>
      <c r="E67" s="11">
        <v>276</v>
      </c>
      <c r="F67" s="11"/>
      <c r="G67" s="11"/>
      <c r="H67" s="11">
        <v>5592</v>
      </c>
      <c r="I67" s="11"/>
      <c r="J67" s="11">
        <v>510</v>
      </c>
      <c r="K67" s="11"/>
      <c r="L67" s="11"/>
      <c r="M67" s="11"/>
      <c r="N67" s="11"/>
      <c r="O67" s="11"/>
      <c r="P67" s="11"/>
      <c r="Q67" s="11"/>
      <c r="R67" s="11">
        <v>6378</v>
      </c>
    </row>
    <row r="68" spans="2:18" x14ac:dyDescent="0.2">
      <c r="B68" s="2" t="s">
        <v>80</v>
      </c>
      <c r="C68" s="2" t="s">
        <v>105</v>
      </c>
      <c r="D68" s="11"/>
      <c r="E68" s="11"/>
      <c r="F68" s="11"/>
      <c r="G68" s="11"/>
      <c r="H68" s="11"/>
      <c r="I68" s="11">
        <v>736</v>
      </c>
      <c r="J68" s="11"/>
      <c r="K68" s="11"/>
      <c r="L68" s="11"/>
      <c r="M68" s="11"/>
      <c r="N68" s="11"/>
      <c r="O68" s="11"/>
      <c r="P68" s="11"/>
      <c r="Q68" s="11"/>
      <c r="R68" s="11">
        <v>736</v>
      </c>
    </row>
    <row r="69" spans="2:18" x14ac:dyDescent="0.2">
      <c r="C69" s="2" t="s">
        <v>68</v>
      </c>
      <c r="D69" s="11"/>
      <c r="E69" s="11"/>
      <c r="F69" s="11"/>
      <c r="G69" s="11"/>
      <c r="H69" s="11">
        <v>1402.5</v>
      </c>
      <c r="I69" s="11"/>
      <c r="J69" s="11">
        <v>230</v>
      </c>
      <c r="K69" s="11"/>
      <c r="L69" s="11"/>
      <c r="M69" s="11"/>
      <c r="N69" s="11"/>
      <c r="O69" s="11"/>
      <c r="P69" s="11"/>
      <c r="Q69" s="11"/>
      <c r="R69" s="11">
        <v>1632.5</v>
      </c>
    </row>
    <row r="70" spans="2:18" x14ac:dyDescent="0.2">
      <c r="C70" s="2" t="s">
        <v>46</v>
      </c>
      <c r="D70" s="11"/>
      <c r="E70" s="11"/>
      <c r="F70" s="11"/>
      <c r="G70" s="11"/>
      <c r="H70" s="11">
        <v>1218</v>
      </c>
      <c r="I70" s="11"/>
      <c r="J70" s="11">
        <v>1560</v>
      </c>
      <c r="K70" s="11"/>
      <c r="L70" s="11"/>
      <c r="M70" s="11"/>
      <c r="N70" s="11"/>
      <c r="O70" s="11"/>
      <c r="P70" s="11"/>
      <c r="Q70" s="11"/>
      <c r="R70" s="11">
        <v>2778</v>
      </c>
    </row>
    <row r="71" spans="2:18" x14ac:dyDescent="0.2">
      <c r="C71" s="2" t="s">
        <v>74</v>
      </c>
      <c r="D71" s="11"/>
      <c r="E71" s="11"/>
      <c r="F71" s="11"/>
      <c r="G71" s="11">
        <v>562</v>
      </c>
      <c r="H71" s="11"/>
      <c r="I71" s="11">
        <v>52.5</v>
      </c>
      <c r="J71" s="11"/>
      <c r="K71" s="11"/>
      <c r="L71" s="11"/>
      <c r="M71" s="11"/>
      <c r="N71" s="11"/>
      <c r="O71" s="11"/>
      <c r="P71" s="11"/>
      <c r="Q71" s="11"/>
      <c r="R71" s="11">
        <v>614.5</v>
      </c>
    </row>
    <row r="72" spans="2:18" x14ac:dyDescent="0.2">
      <c r="C72" s="2" t="s">
        <v>111</v>
      </c>
      <c r="D72" s="11"/>
      <c r="E72" s="11"/>
      <c r="F72" s="11"/>
      <c r="G72" s="11"/>
      <c r="H72" s="11"/>
      <c r="I72" s="11">
        <v>800</v>
      </c>
      <c r="J72" s="11"/>
      <c r="K72" s="11"/>
      <c r="L72" s="11"/>
      <c r="M72" s="11"/>
      <c r="N72" s="11"/>
      <c r="O72" s="11"/>
      <c r="P72" s="11"/>
      <c r="Q72" s="11"/>
      <c r="R72" s="11">
        <v>800</v>
      </c>
    </row>
    <row r="73" spans="2:18" x14ac:dyDescent="0.2">
      <c r="B73" s="2" t="s">
        <v>189</v>
      </c>
      <c r="D73" s="11"/>
      <c r="E73" s="11"/>
      <c r="F73" s="11"/>
      <c r="G73" s="11">
        <v>562</v>
      </c>
      <c r="H73" s="11">
        <v>2620.5</v>
      </c>
      <c r="I73" s="11">
        <v>1588.5</v>
      </c>
      <c r="J73" s="11">
        <v>1790</v>
      </c>
      <c r="K73" s="11"/>
      <c r="L73" s="11"/>
      <c r="M73" s="11"/>
      <c r="N73" s="11"/>
      <c r="O73" s="11"/>
      <c r="P73" s="11"/>
      <c r="Q73" s="11"/>
      <c r="R73" s="11">
        <v>6561</v>
      </c>
    </row>
    <row r="74" spans="2:18" x14ac:dyDescent="0.2">
      <c r="B74" s="2" t="s">
        <v>84</v>
      </c>
      <c r="C74" s="2" t="s">
        <v>85</v>
      </c>
      <c r="D74" s="11"/>
      <c r="E74" s="11"/>
      <c r="F74" s="11"/>
      <c r="G74" s="11"/>
      <c r="H74" s="11">
        <v>3690</v>
      </c>
      <c r="I74" s="11"/>
      <c r="J74" s="11">
        <v>96.5</v>
      </c>
      <c r="K74" s="11"/>
      <c r="L74" s="11"/>
      <c r="M74" s="11"/>
      <c r="N74" s="11"/>
      <c r="O74" s="11"/>
      <c r="P74" s="11"/>
      <c r="Q74" s="11"/>
      <c r="R74" s="11">
        <v>3786.5</v>
      </c>
    </row>
    <row r="75" spans="2:18" x14ac:dyDescent="0.2">
      <c r="B75" s="2" t="s">
        <v>190</v>
      </c>
      <c r="D75" s="11"/>
      <c r="E75" s="11"/>
      <c r="F75" s="11"/>
      <c r="G75" s="11"/>
      <c r="H75" s="11">
        <v>3690</v>
      </c>
      <c r="I75" s="11"/>
      <c r="J75" s="11">
        <v>96.5</v>
      </c>
      <c r="K75" s="11"/>
      <c r="L75" s="11"/>
      <c r="M75" s="11"/>
      <c r="N75" s="11"/>
      <c r="O75" s="11"/>
      <c r="P75" s="11"/>
      <c r="Q75" s="11"/>
      <c r="R75" s="11">
        <v>3786.5</v>
      </c>
    </row>
    <row r="76" spans="2:18" x14ac:dyDescent="0.2">
      <c r="B76" s="2" t="s">
        <v>116</v>
      </c>
      <c r="D76" s="13"/>
      <c r="E76" s="13">
        <v>3836</v>
      </c>
      <c r="F76" s="13">
        <v>2241.5</v>
      </c>
      <c r="G76" s="13">
        <v>16915</v>
      </c>
      <c r="H76" s="13">
        <v>18975.25</v>
      </c>
      <c r="I76" s="13">
        <v>1788.5</v>
      </c>
      <c r="J76" s="13">
        <v>8306.5</v>
      </c>
      <c r="K76" s="13"/>
      <c r="L76" s="13"/>
      <c r="M76" s="13"/>
      <c r="N76" s="13"/>
      <c r="O76" s="13"/>
      <c r="P76" s="13"/>
      <c r="Q76" s="13"/>
      <c r="R76" s="13">
        <v>52062.75</v>
      </c>
    </row>
  </sheetData>
  <conditionalFormatting sqref="U7">
    <cfRule type="iconSet" priority="1">
      <iconSet iconSet="3Symbols">
        <cfvo type="percent" val="0"/>
        <cfvo type="num" val="0.9"/>
        <cfvo type="num" val="0.95"/>
      </iconSet>
    </cfRule>
  </conditionalFormatting>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5 a e 8 9 e b - 2 3 2 1 - 4 2 4 9 - b 4 f c - e 9 8 3 2 1 f b 9 4 b 9 "   x m l n s = " h t t p : / / s c h e m a s . m i c r o s o f t . c o m / D a t a M a s h u p " > A A A A A B c D A A B Q S w M E F A A C A A g A b m g 5 S i b 7 p L y n A A A A + A A A A B I A H A B D b 2 5 m a W c v U G F j a 2 F n Z S 5 4 b W w g o h g A K K A U A A A A A A A A A A A A A A A A A A A A A A A A A A A A h Y 9 L C s I w G I S v U r J v X h a R 8 j d d u L U g F M V t i L E N t q k 0 q e n d X H g k r 2 B B q + 6 E 2 c z w D c w 8 b n f I x 7 a J r r p 3 p r M Z Y p i i S F v V H Y 2 t M j T 4 U 7 x C u Y C t V G d Z 6 W i C r U t H Z z J U e 3 9 J C Q k h 4 L D A X V 8 R T i k j h 2 J T q l q 3 M j b W e W m V R p / W 8 X 8 L C d i / x g i O k 0 l L x j B P G J A 5 h s L Y L 8 K n x Z g C + Q l h P T R + 6 L X Q N t 6 V Q G Y L 5 P 1 C P A F Q S w M E F A A C A A g A b m g 5 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5 o O U o o i k e 4 D g A A A B E A A A A T A B w A R m 9 y b X V s Y X M v U 2 V j d G l v b j E u b S C i G A A o o B Q A A A A A A A A A A A A A A A A A A A A A A A A A A A A r T k 0 u y c z P U w i G 0 I b W A F B L A Q I t A B Q A A g A I A G 5 o O U o m + 6 S 8 p w A A A P g A A A A S A A A A A A A A A A A A A A A A A A A A A A B D b 2 5 m a W c v U G F j a 2 F n Z S 5 4 b W x Q S w E C L Q A U A A I A C A B u a D l K D 8 r p q 6 Q A A A D p A A A A E w A A A A A A A A A A A A A A A A D z A A A A W 0 N v b n R l b n R f V H l w Z X N d L n h t b F B L A Q I t A B Q A A g A I A G 5 o O U o 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o D N j U l s B L S K d E g 2 s r z L F 8 A A A A A A I A A A A A A A N m A A D A A A A A E A A A A H 5 V C O k + Q b j Y h v h + X Q u d / v 8 A A A A A B I A A A K A A A A A Q A A A A e / I r k I K S 6 m P 5 r U Y v a p g B d F A A A A D F V v c i S z A 9 U v W 3 E b U V 7 i L / 8 p 8 W 0 b I 7 o O c l 0 s P m y 0 2 h X z S 5 l k T c e f v z j b 3 6 N L b 1 d i q w 5 b 9 / f l K g F B R r G 4 / t w O 4 1 Y T V 7 x A a J S s O 0 J P U r X v z W 6 B Q A A A B j 1 2 x / Q J f g r k 9 z S U q f b T C O 6 h R g d A = = < / D a t a M a s h u p > 
</file>

<file path=customXml/itemProps1.xml><?xml version="1.0" encoding="utf-8"?>
<ds:datastoreItem xmlns:ds="http://schemas.openxmlformats.org/officeDocument/2006/customXml" ds:itemID="{0BC9B4A0-A5AC-4318-93E3-19472BAABB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Sheet1</vt:lpstr>
      <vt:lpstr>Sales Data</vt:lpstr>
      <vt:lpstr>Create a PivotTable</vt:lpstr>
      <vt:lpstr>Create copies</vt:lpstr>
      <vt:lpstr>Create PivotCharts</vt:lpstr>
      <vt:lpstr>Add Slicers &amp; Timeline</vt:lpstr>
      <vt:lpstr>Final Dashboard</vt:lpstr>
      <vt:lpstr>Top 10</vt:lpstr>
      <vt:lpstr>Monthly Sales</vt:lpstr>
      <vt:lpstr>Sales Goals</vt:lpstr>
      <vt:lpstr>'Add Slicers &amp; Timeline'!rng_MonthlyGoal</vt:lpstr>
      <vt:lpstr>'Create copies'!rng_MonthlyGoal</vt:lpstr>
      <vt:lpstr>'Create PivotCharts'!rng_MonthlyGoal</vt:lpstr>
      <vt:lpstr>rng_MonthlyGoal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Smith</dc:creator>
  <cp:lastModifiedBy>darshan soni</cp:lastModifiedBy>
  <dcterms:created xsi:type="dcterms:W3CDTF">2016-04-11T17:57:26Z</dcterms:created>
  <dcterms:modified xsi:type="dcterms:W3CDTF">2024-08-20T19:37:01Z</dcterms:modified>
</cp:coreProperties>
</file>