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ry Gas Analysis Results" sheetId="1" r:id="rId4"/>
    <sheet state="visible" name="Flow of the top Gas Products" sheetId="2" r:id="rId5"/>
    <sheet state="visible" name="Carbon Mole Cycle" sheetId="3" r:id="rId6"/>
    <sheet state="visible" name="Liquid Analysis Result" sheetId="4" r:id="rId7"/>
  </sheets>
  <definedNames/>
  <calcPr/>
  <extLst>
    <ext uri="GoogleSheetsCustomDataVersion1">
      <go:sheetsCustomData xmlns:go="http://customooxmlschemas.google.com/" r:id="rId8" roundtripDataSignature="AMtx7miDTZDyVH0IE3oxm/f6NWFO1z4qLw=="/>
    </ext>
  </extLst>
</workbook>
</file>

<file path=xl/sharedStrings.xml><?xml version="1.0" encoding="utf-8"?>
<sst xmlns="http://schemas.openxmlformats.org/spreadsheetml/2006/main" count="468" uniqueCount="153">
  <si>
    <t>Dry Gas Analysis Results before and after experiments</t>
  </si>
  <si>
    <t>Feed Gas flow in the system (ln/min)</t>
  </si>
  <si>
    <t>Flow Column / Experiments</t>
  </si>
  <si>
    <t>Washing Column Flow (ln/min) CO2+CH4</t>
  </si>
  <si>
    <t>Inlet</t>
  </si>
  <si>
    <t>Reactor Flow (ln/min) H2</t>
  </si>
  <si>
    <t>Rectification Column Flow (ln/min)</t>
  </si>
  <si>
    <t>Before Starting of Experiment</t>
  </si>
  <si>
    <t>Changing Parameter</t>
  </si>
  <si>
    <t>Before Experiments</t>
  </si>
  <si>
    <t>Pressure</t>
  </si>
  <si>
    <t>CO2 flow</t>
  </si>
  <si>
    <t>ln/min</t>
  </si>
  <si>
    <t>Experiment 1</t>
  </si>
  <si>
    <t>bar</t>
  </si>
  <si>
    <t>Concentration / Product Column</t>
  </si>
  <si>
    <t>H2O (%)</t>
  </si>
  <si>
    <t>g/min</t>
  </si>
  <si>
    <t>H2 (%)</t>
  </si>
  <si>
    <t>CO (%)</t>
  </si>
  <si>
    <t>moler mass of C</t>
  </si>
  <si>
    <t>g/mol</t>
  </si>
  <si>
    <t>Experiment 2</t>
  </si>
  <si>
    <t>CO2 (%)</t>
  </si>
  <si>
    <t>CH4 (%)</t>
  </si>
  <si>
    <t>O2 (%)</t>
  </si>
  <si>
    <t>Experiment 3</t>
  </si>
  <si>
    <t>Rest (%)</t>
  </si>
  <si>
    <t>moler flow of carbon</t>
  </si>
  <si>
    <t>Flow of the exhaust gas from the system (l/min)</t>
  </si>
  <si>
    <t>Washing Column</t>
  </si>
  <si>
    <t>Washing Column Flow (l/min)</t>
  </si>
  <si>
    <t>Reactor Flow (l/min)</t>
  </si>
  <si>
    <t>Rectification Column Flow (l/min)</t>
  </si>
  <si>
    <t>mol/min</t>
  </si>
  <si>
    <t>49.6</t>
  </si>
  <si>
    <t>49.7</t>
  </si>
  <si>
    <t>Reactor Column</t>
  </si>
  <si>
    <t>0.01</t>
  </si>
  <si>
    <t>Flow of the exhaust gas from the system (ln/min)</t>
  </si>
  <si>
    <t>0.1</t>
  </si>
  <si>
    <t>1.8</t>
  </si>
  <si>
    <t>Rectification Column</t>
  </si>
  <si>
    <t>Temperature</t>
  </si>
  <si>
    <t>° C</t>
  </si>
  <si>
    <t>Temperature in Kelvin</t>
  </si>
  <si>
    <t>21.04</t>
  </si>
  <si>
    <t>78.8</t>
  </si>
  <si>
    <t>K</t>
  </si>
  <si>
    <t>Hight of Freiberg from see level</t>
  </si>
  <si>
    <t>Outlet Exp 1</t>
  </si>
  <si>
    <t>m</t>
  </si>
  <si>
    <t>Pressure in Freiberg</t>
  </si>
  <si>
    <t>Washing Column Flow (ln/min)</t>
  </si>
  <si>
    <t>Reactor Flow (ln/min)</t>
  </si>
  <si>
    <t>34.8</t>
  </si>
  <si>
    <t>65.2</t>
  </si>
  <si>
    <t>83.72</t>
  </si>
  <si>
    <t>1.5</t>
  </si>
  <si>
    <t>8.0</t>
  </si>
  <si>
    <t>12.2</t>
  </si>
  <si>
    <t>77.04</t>
  </si>
  <si>
    <t>1.4</t>
  </si>
  <si>
    <t>13.4</t>
  </si>
  <si>
    <t>7.6</t>
  </si>
  <si>
    <t>0.5</t>
  </si>
  <si>
    <t>Mass Balance of the system</t>
  </si>
  <si>
    <t>Inlet gas flow = Outlet gas flow</t>
  </si>
  <si>
    <t>0.95</t>
  </si>
  <si>
    <t>0.3</t>
  </si>
  <si>
    <t>Experiments</t>
  </si>
  <si>
    <t>32.6</t>
  </si>
  <si>
    <t>67.8</t>
  </si>
  <si>
    <t>Inlet Gas Flow (ln/min)</t>
  </si>
  <si>
    <t>Outlet Gas Flow (ln/min)</t>
  </si>
  <si>
    <t>Total moler flow of C in CO2 flow</t>
  </si>
  <si>
    <t>85.30</t>
  </si>
  <si>
    <t>1.2</t>
  </si>
  <si>
    <t>7.5</t>
  </si>
  <si>
    <t>4.88</t>
  </si>
  <si>
    <t>72.8</t>
  </si>
  <si>
    <t>16.9</t>
  </si>
  <si>
    <t>0.9</t>
  </si>
  <si>
    <t/>
  </si>
  <si>
    <t>0.63</t>
  </si>
  <si>
    <t>Reactor Column and Rectification column</t>
  </si>
  <si>
    <t>28.6</t>
  </si>
  <si>
    <t>71.5</t>
  </si>
  <si>
    <t>Outlet Gas Flow  of reactor column (ln/min)</t>
  </si>
  <si>
    <t>Outlet Gas Flow  of rectification column (ln/min)</t>
  </si>
  <si>
    <t>Total outlet flow from rector and reactification column (ln/min)</t>
  </si>
  <si>
    <t>84.55</t>
  </si>
  <si>
    <t>6.6</t>
  </si>
  <si>
    <t>62.97</t>
  </si>
  <si>
    <t>25.2</t>
  </si>
  <si>
    <t>9.2</t>
  </si>
  <si>
    <t>CO flow</t>
  </si>
  <si>
    <t>CO</t>
  </si>
  <si>
    <t>ln</t>
  </si>
  <si>
    <t>CO in g</t>
  </si>
  <si>
    <t>g</t>
  </si>
  <si>
    <t>Total moler flow of C in exhaust flow from exp 1</t>
  </si>
  <si>
    <t>Absorption of CO2 in the tripropylamin in washing column</t>
  </si>
  <si>
    <t>WC</t>
  </si>
  <si>
    <t>concentration</t>
  </si>
  <si>
    <t>CO2 Concentartion (wt%)</t>
  </si>
  <si>
    <t>CO2 in gas flow (ln/min)</t>
  </si>
  <si>
    <t>CO2 abosrbed in liquid (ln/min)</t>
  </si>
  <si>
    <t>Reactification Column</t>
  </si>
  <si>
    <t>RC</t>
  </si>
  <si>
    <t>0.015</t>
  </si>
  <si>
    <t>Total CO2 in the Gas</t>
  </si>
  <si>
    <t>RtC</t>
  </si>
  <si>
    <t>0.014</t>
  </si>
  <si>
    <t>13.6</t>
  </si>
  <si>
    <t>Sample</t>
  </si>
  <si>
    <t>MeOH (mol %)</t>
  </si>
  <si>
    <t>MeOH (mass %)</t>
  </si>
  <si>
    <t>A1</t>
  </si>
  <si>
    <t>A2</t>
  </si>
  <si>
    <t>A3</t>
  </si>
  <si>
    <t>Total moler flow of C in CO flow</t>
  </si>
  <si>
    <t>B1</t>
  </si>
  <si>
    <t>B2</t>
  </si>
  <si>
    <t>B3</t>
  </si>
  <si>
    <t>MeOH (mol Frac)</t>
  </si>
  <si>
    <t>MeOH (mass Frac)</t>
  </si>
  <si>
    <t>Outlet Exp 2</t>
  </si>
  <si>
    <t>Molar volume of CO2</t>
  </si>
  <si>
    <t>ln/mol</t>
  </si>
  <si>
    <t xml:space="preserve">Mass Flow </t>
  </si>
  <si>
    <t>kg/h</t>
  </si>
  <si>
    <t>MeOH density</t>
  </si>
  <si>
    <t>kg/m3</t>
  </si>
  <si>
    <t>MeoOH molecular weight</t>
  </si>
  <si>
    <t>kg/mol</t>
  </si>
  <si>
    <t>Exp 1</t>
  </si>
  <si>
    <t>Exp 2</t>
  </si>
  <si>
    <t>Exp 3</t>
  </si>
  <si>
    <t>mass flow of MeOH (kg/h)</t>
  </si>
  <si>
    <t>moler flow of MeOH (mol/h)</t>
  </si>
  <si>
    <t>moler flow of MeOH (mol/min)</t>
  </si>
  <si>
    <t>Total moleer flow of C in exhaust flow from exp 2</t>
  </si>
  <si>
    <t>CO2 inlet (ln/min)</t>
  </si>
  <si>
    <t>CO2 outlet (ln/min)</t>
  </si>
  <si>
    <t>CO2 inlet (mol/min)</t>
  </si>
  <si>
    <t>CO2 outlet (mol/min)</t>
  </si>
  <si>
    <t>MeOH out (mol/min)</t>
  </si>
  <si>
    <t>Conversion</t>
  </si>
  <si>
    <t>MeOH Yield</t>
  </si>
  <si>
    <t>MeOH Selectivity</t>
  </si>
  <si>
    <t>Outlet Exp 3</t>
  </si>
  <si>
    <t>Total moler flow of C in exhaust flow from exp 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</si>
</sst>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0.0000"/>
    <numFmt numFmtId="165" formatCode="dd/\ mmm"/>
    <numFmt numFmtId="166" formatCode="mmm\ yy"/>
    <numFmt numFmtId="167" formatCode="0.000"/>
    <numFmt numFmtId="168" formatCode="0.00000"/>
  </numFmts>
  <fonts count="10">
    <font>
      <sz val="11.0"/>
      <color rgb="FF000000"/>
      <name val="Arial"/>
    </font>
    <font>
      <b/>
      <sz val="11.0"/>
      <color rgb="FF000000"/>
      <name val="Arial"/>
    </font>
    <font/>
    <font>
      <sz val="11.0"/>
      <color rgb="FF006100"/>
      <name val="Calibri"/>
    </font>
    <font>
      <b/>
      <u/>
      <sz val="11.0"/>
      <color rgb="FF000000"/>
      <name val="Arial"/>
    </font>
    <font>
      <sz val="11.0"/>
      <color rgb="FF3F3F76"/>
      <name val="Arial"/>
    </font>
    <font>
      <b/>
      <sz val="11.0"/>
      <color rgb="FF3F3F3F"/>
      <name val="Arial"/>
    </font>
    <font>
      <b/>
      <sz val="11.0"/>
      <color rgb="FFFA7D00"/>
      <name val="Calibri"/>
    </font>
    <font>
      <sz val="11.0"/>
      <name val="Arial"/>
    </font>
    <font>
      <sz val="11.0"/>
    </font>
  </fonts>
  <fills count="8">
    <fill>
      <patternFill patternType="none"/>
    </fill>
    <fill>
      <patternFill patternType="lightGray"/>
    </fill>
    <fill>
      <patternFill patternType="solid">
        <fgColor rgb="FFF4B084"/>
        <bgColor rgb="FFF4B084"/>
      </patternFill>
    </fill>
    <fill>
      <patternFill patternType="solid">
        <fgColor rgb="FFFFFF00"/>
        <bgColor rgb="FFFFFF00"/>
      </patternFill>
    </fill>
    <fill>
      <patternFill patternType="solid">
        <fgColor rgb="FFC6EFCE"/>
        <bgColor rgb="FFC6EFCE"/>
      </patternFill>
    </fill>
    <fill>
      <patternFill patternType="solid">
        <fgColor rgb="FFFFCC99"/>
        <bgColor rgb="FFFFCC99"/>
      </patternFill>
    </fill>
    <fill>
      <patternFill patternType="solid">
        <fgColor rgb="FFF2F2F2"/>
        <bgColor rgb="FFF2F2F2"/>
      </patternFill>
    </fill>
    <fill>
      <patternFill patternType="solid">
        <fgColor rgb="FF5B9BD5"/>
        <bgColor rgb="FF5B9BD5"/>
      </patternFill>
    </fill>
  </fills>
  <borders count="38">
    <border/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top style="thick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right style="medium">
        <color rgb="FF000000"/>
      </right>
      <bottom style="medium">
        <color rgb="FF000000"/>
      </bottom>
    </border>
    <border>
      <top style="thick">
        <color rgb="FF000000"/>
      </top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thick">
        <color rgb="FF000000"/>
      </right>
      <top style="thick">
        <color rgb="FF000000"/>
      </top>
    </border>
    <border>
      <left style="thick">
        <color rgb="FF000000"/>
      </left>
    </border>
    <border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left style="medium">
        <color rgb="FF7F7F7F"/>
      </left>
      <right style="medium">
        <color rgb="FF7F7F7F"/>
      </right>
      <top style="medium">
        <color rgb="FF7F7F7F"/>
      </top>
      <bottom style="medium">
        <color rgb="FF7F7F7F"/>
      </bottom>
    </border>
    <border>
      <right style="thick">
        <color rgb="FF000000"/>
      </right>
      <bottom style="thick">
        <color rgb="FF000000"/>
      </bottom>
    </border>
    <border>
      <left style="medium">
        <color rgb="FF3F3F3F"/>
      </left>
      <right style="medium">
        <color rgb="FF3F3F3F"/>
      </right>
      <top style="medium">
        <color rgb="FF3F3F3F"/>
      </top>
      <bottom style="medium">
        <color rgb="FF3F3F3F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ck">
        <color rgb="FF000000"/>
      </left>
      <right style="thick">
        <color rgb="FF000000"/>
      </right>
    </border>
    <border>
      <left/>
      <right/>
      <top/>
      <bottom/>
    </border>
    <border>
      <bottom style="medium">
        <color rgb="FF000000"/>
      </bottom>
    </border>
    <border>
      <left style="medium">
        <color rgb="FF3F3F3F"/>
      </left>
      <top style="medium">
        <color rgb="FF3F3F3F"/>
      </top>
      <bottom style="medium">
        <color rgb="FF3F3F3F"/>
      </bottom>
    </border>
    <border>
      <top style="medium">
        <color rgb="FF3F3F3F"/>
      </top>
      <bottom style="medium">
        <color rgb="FF3F3F3F"/>
      </bottom>
    </border>
    <border>
      <right style="medium">
        <color rgb="FF3F3F3F"/>
      </right>
      <top style="medium">
        <color rgb="FF3F3F3F"/>
      </top>
      <bottom style="medium">
        <color rgb="FF3F3F3F"/>
      </bottom>
    </border>
    <border>
      <bottom style="thick">
        <color rgb="FF000000"/>
      </bottom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/>
      <top/>
      <bottom/>
    </border>
    <border>
      <left/>
      <right style="medium">
        <color rgb="FF000000"/>
      </right>
      <top/>
      <bottom/>
    </border>
  </borders>
  <cellStyleXfs count="1">
    <xf borderId="0" fillId="0" fontId="0" numFmtId="0" applyAlignment="1" applyFont="1"/>
  </cellStyleXfs>
  <cellXfs count="12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0" fillId="0" fontId="0" numFmtId="164" xfId="0" applyFont="1" applyNumberFormat="1"/>
    <xf borderId="0" fillId="0" fontId="1" numFmtId="0" xfId="0" applyFont="1"/>
    <xf borderId="4" fillId="0" fontId="0" numFmtId="0" xfId="0" applyAlignment="1" applyBorder="1" applyFont="1">
      <alignment horizontal="center" shrinkToFit="0" vertical="center" wrapText="1"/>
    </xf>
    <xf borderId="0" fillId="0" fontId="0" numFmtId="2" xfId="0" applyFont="1" applyNumberFormat="1"/>
    <xf borderId="1" fillId="0" fontId="0" numFmtId="0" xfId="0" applyAlignment="1" applyBorder="1" applyFont="1">
      <alignment horizontal="center" shrinkToFit="0" vertical="center" wrapText="1"/>
    </xf>
    <xf borderId="0" fillId="0" fontId="0" numFmtId="0" xfId="0" applyFont="1"/>
    <xf borderId="5" fillId="0" fontId="0" numFmtId="0" xfId="0" applyAlignment="1" applyBorder="1" applyFont="1">
      <alignment horizontal="center" shrinkToFit="0" vertical="center" wrapText="1"/>
    </xf>
    <xf borderId="6" fillId="0" fontId="0" numFmtId="0" xfId="0" applyBorder="1" applyFont="1"/>
    <xf borderId="7" fillId="0" fontId="1" numFmtId="164" xfId="0" applyAlignment="1" applyBorder="1" applyFont="1" applyNumberFormat="1">
      <alignment horizontal="center"/>
    </xf>
    <xf borderId="8" fillId="0" fontId="2" numFmtId="0" xfId="0" applyBorder="1" applyFont="1"/>
    <xf borderId="9" fillId="0" fontId="2" numFmtId="0" xfId="0" applyBorder="1" applyFont="1"/>
    <xf borderId="10" fillId="0" fontId="0" numFmtId="0" xfId="0" applyBorder="1" applyFont="1"/>
    <xf borderId="11" fillId="0" fontId="0" numFmtId="0" xfId="0" applyBorder="1" applyFont="1"/>
    <xf borderId="4" fillId="0" fontId="0" numFmtId="164" xfId="0" applyBorder="1" applyFont="1" applyNumberFormat="1"/>
    <xf borderId="12" fillId="0" fontId="0" numFmtId="0" xfId="0" applyAlignment="1" applyBorder="1" applyFont="1">
      <alignment horizontal="right"/>
    </xf>
    <xf borderId="13" fillId="0" fontId="0" numFmtId="164" xfId="0" applyBorder="1" applyFont="1" applyNumberFormat="1"/>
    <xf borderId="14" fillId="0" fontId="0" numFmtId="0" xfId="0" applyAlignment="1" applyBorder="1" applyFont="1">
      <alignment horizontal="right"/>
    </xf>
    <xf borderId="15" fillId="0" fontId="0" numFmtId="164" xfId="0" applyBorder="1" applyFont="1" applyNumberFormat="1"/>
    <xf borderId="9" fillId="0" fontId="0" numFmtId="0" xfId="0" applyAlignment="1" applyBorder="1" applyFont="1">
      <alignment horizontal="right"/>
    </xf>
    <xf borderId="10" fillId="3" fontId="0" numFmtId="0" xfId="0" applyBorder="1" applyFill="1" applyFont="1"/>
    <xf borderId="16" fillId="0" fontId="0" numFmtId="164" xfId="0" applyBorder="1" applyFont="1" applyNumberFormat="1"/>
    <xf borderId="10" fillId="0" fontId="0" numFmtId="0" xfId="0" applyAlignment="1" applyBorder="1" applyFont="1">
      <alignment horizontal="right"/>
    </xf>
    <xf borderId="17" fillId="0" fontId="0" numFmtId="164" xfId="0" applyBorder="1" applyFont="1" applyNumberFormat="1"/>
    <xf borderId="1" fillId="0" fontId="0" numFmtId="0" xfId="0" applyAlignment="1" applyBorder="1" applyFont="1">
      <alignment horizontal="center" vertical="center"/>
    </xf>
    <xf borderId="1" fillId="0" fontId="0" numFmtId="2" xfId="0" applyAlignment="1" applyBorder="1" applyFont="1" applyNumberFormat="1">
      <alignment horizontal="center" vertical="center"/>
    </xf>
    <xf borderId="5" fillId="0" fontId="0" numFmtId="0" xfId="0" applyBorder="1" applyFont="1"/>
    <xf borderId="18" fillId="0" fontId="0" numFmtId="164" xfId="0" applyBorder="1" applyFont="1" applyNumberFormat="1"/>
    <xf borderId="0" fillId="0" fontId="0" numFmtId="0" xfId="0" applyAlignment="1" applyFont="1">
      <alignment horizontal="right"/>
    </xf>
    <xf borderId="5" fillId="0" fontId="0" numFmtId="0" xfId="0" applyAlignment="1" applyBorder="1" applyFont="1">
      <alignment horizontal="center" vertical="center"/>
    </xf>
    <xf borderId="19" fillId="4" fontId="3" numFmtId="164" xfId="0" applyBorder="1" applyFill="1" applyFont="1" applyNumberFormat="1"/>
    <xf borderId="14" fillId="0" fontId="0" numFmtId="1" xfId="0" applyAlignment="1" applyBorder="1" applyFont="1" applyNumberFormat="1">
      <alignment horizontal="right"/>
    </xf>
    <xf borderId="20" fillId="0" fontId="0" numFmtId="164" xfId="0" applyBorder="1" applyFont="1" applyNumberFormat="1"/>
    <xf borderId="10" fillId="0" fontId="0" numFmtId="165" xfId="0" applyAlignment="1" applyBorder="1" applyFont="1" applyNumberFormat="1">
      <alignment horizontal="right"/>
    </xf>
    <xf borderId="0" fillId="0" fontId="1" numFmtId="0" xfId="0" applyAlignment="1" applyFont="1">
      <alignment horizontal="center"/>
    </xf>
    <xf borderId="10" fillId="0" fontId="0" numFmtId="1" xfId="0" applyAlignment="1" applyBorder="1" applyFont="1" applyNumberFormat="1">
      <alignment horizontal="right"/>
    </xf>
    <xf borderId="16" fillId="0" fontId="4" numFmtId="164" xfId="0" applyBorder="1" applyFont="1" applyNumberFormat="1"/>
    <xf borderId="12" fillId="0" fontId="0" numFmtId="2" xfId="0" applyAlignment="1" applyBorder="1" applyFont="1" applyNumberFormat="1">
      <alignment horizontal="right"/>
    </xf>
    <xf borderId="16" fillId="0" fontId="1" numFmtId="164" xfId="0" applyBorder="1" applyFont="1" applyNumberFormat="1"/>
    <xf borderId="10" fillId="0" fontId="0" numFmtId="2" xfId="0" applyAlignment="1" applyBorder="1" applyFont="1" applyNumberFormat="1">
      <alignment horizontal="right"/>
    </xf>
    <xf borderId="0" fillId="0" fontId="1" numFmtId="164" xfId="0" applyFont="1" applyNumberFormat="1"/>
    <xf borderId="7" fillId="0" fontId="1" numFmtId="0" xfId="0" applyAlignment="1" applyBorder="1" applyFont="1">
      <alignment horizontal="center"/>
    </xf>
    <xf borderId="14" fillId="0" fontId="0" numFmtId="2" xfId="0" applyAlignment="1" applyBorder="1" applyFont="1" applyNumberFormat="1">
      <alignment horizontal="right"/>
    </xf>
    <xf borderId="4" fillId="0" fontId="0" numFmtId="0" xfId="0" applyAlignment="1" applyBorder="1" applyFont="1">
      <alignment horizontal="center" vertical="center"/>
    </xf>
    <xf borderId="5" fillId="0" fontId="0" numFmtId="0" xfId="0" applyAlignment="1" applyBorder="1" applyFont="1">
      <alignment horizontal="center" shrinkToFit="0" wrapText="1"/>
    </xf>
    <xf borderId="10" fillId="0" fontId="0" numFmtId="166" xfId="0" applyAlignment="1" applyBorder="1" applyFont="1" applyNumberFormat="1">
      <alignment horizontal="right"/>
    </xf>
    <xf borderId="19" fillId="5" fontId="5" numFmtId="0" xfId="0" applyAlignment="1" applyBorder="1" applyFill="1" applyFont="1">
      <alignment horizontal="right"/>
    </xf>
    <xf borderId="0" fillId="0" fontId="0" numFmtId="164" xfId="0" applyAlignment="1" applyFont="1" applyNumberFormat="1">
      <alignment readingOrder="0"/>
    </xf>
    <xf borderId="21" fillId="6" fontId="6" numFmtId="2" xfId="0" applyBorder="1" applyFill="1" applyFont="1" applyNumberFormat="1"/>
    <xf borderId="22" fillId="6" fontId="7" numFmtId="164" xfId="0" applyBorder="1" applyFont="1" applyNumberFormat="1"/>
    <xf borderId="14" fillId="0" fontId="0" numFmtId="165" xfId="0" applyAlignment="1" applyBorder="1" applyFont="1" applyNumberFormat="1">
      <alignment horizontal="right"/>
    </xf>
    <xf borderId="23" fillId="0" fontId="0" numFmtId="0" xfId="0" applyBorder="1" applyFont="1"/>
    <xf borderId="24" fillId="7" fontId="0" numFmtId="164" xfId="0" applyBorder="1" applyFill="1" applyFont="1" applyNumberFormat="1"/>
    <xf borderId="25" fillId="0" fontId="0" numFmtId="2" xfId="0" applyAlignment="1" applyBorder="1" applyFont="1" applyNumberFormat="1">
      <alignment horizontal="right"/>
    </xf>
    <xf borderId="14" fillId="0" fontId="0" numFmtId="0" xfId="0" applyBorder="1" applyFont="1"/>
    <xf borderId="10" fillId="0" fontId="0" numFmtId="2" xfId="0" applyBorder="1" applyFont="1" applyNumberFormat="1"/>
    <xf borderId="4" fillId="0" fontId="0" numFmtId="164" xfId="0" applyAlignment="1" applyBorder="1" applyFont="1" applyNumberFormat="1">
      <alignment horizontal="center"/>
    </xf>
    <xf borderId="0" fillId="0" fontId="0" numFmtId="0" xfId="0" applyAlignment="1" applyFont="1">
      <alignment horizontal="center" shrinkToFit="0" vertical="center" wrapText="1"/>
    </xf>
    <xf borderId="13" fillId="0" fontId="2" numFmtId="0" xfId="0" applyBorder="1" applyFont="1"/>
    <xf borderId="15" fillId="0" fontId="2" numFmtId="0" xfId="0" applyBorder="1" applyFont="1"/>
    <xf borderId="0" fillId="0" fontId="0" numFmtId="164" xfId="0" applyAlignment="1" applyFont="1" applyNumberFormat="1">
      <alignment horizontal="right"/>
    </xf>
    <xf borderId="11" fillId="0" fontId="0" numFmtId="0" xfId="0" applyAlignment="1" applyBorder="1" applyFont="1">
      <alignment horizontal="center" vertical="center"/>
    </xf>
    <xf borderId="13" fillId="0" fontId="0" numFmtId="0" xfId="0" applyAlignment="1" applyBorder="1" applyFont="1">
      <alignment horizontal="center" vertical="center"/>
    </xf>
    <xf borderId="26" fillId="6" fontId="6" numFmtId="164" xfId="0" applyAlignment="1" applyBorder="1" applyFont="1" applyNumberFormat="1">
      <alignment horizontal="center"/>
    </xf>
    <xf borderId="15" fillId="0" fontId="0" numFmtId="0" xfId="0" applyAlignment="1" applyBorder="1" applyFont="1">
      <alignment horizontal="center" shrinkToFit="0" vertical="center" wrapText="1"/>
    </xf>
    <xf borderId="27" fillId="0" fontId="2" numFmtId="0" xfId="0" applyBorder="1" applyFont="1"/>
    <xf borderId="0" fillId="0" fontId="0" numFmtId="0" xfId="0" applyAlignment="1" applyFont="1">
      <alignment shrinkToFit="0" vertical="center" wrapText="1"/>
    </xf>
    <xf borderId="28" fillId="0" fontId="2" numFmtId="0" xfId="0" applyBorder="1" applyFont="1"/>
    <xf borderId="23" fillId="0" fontId="2" numFmtId="0" xfId="0" applyBorder="1" applyFont="1"/>
    <xf borderId="3" fillId="0" fontId="0" numFmtId="0" xfId="0" applyAlignment="1" applyBorder="1" applyFont="1">
      <alignment horizontal="center" shrinkToFit="0" vertical="center" wrapText="1"/>
    </xf>
    <xf borderId="20" fillId="0" fontId="0" numFmtId="0" xfId="0" applyAlignment="1" applyBorder="1" applyFont="1">
      <alignment horizontal="center" shrinkToFit="0" vertical="center" wrapText="1"/>
    </xf>
    <xf borderId="29" fillId="0" fontId="0" numFmtId="0" xfId="0" applyAlignment="1" applyBorder="1" applyFont="1">
      <alignment horizontal="center" shrinkToFit="0" vertical="center" wrapText="1"/>
    </xf>
    <xf borderId="5" fillId="0" fontId="0" numFmtId="0" xfId="0" applyAlignment="1" applyBorder="1" applyFont="1">
      <alignment shrinkToFit="0" wrapText="1"/>
    </xf>
    <xf borderId="20" fillId="0" fontId="2" numFmtId="0" xfId="0" applyBorder="1" applyFont="1"/>
    <xf borderId="0" fillId="0" fontId="0" numFmtId="0" xfId="0" applyAlignment="1" applyFont="1">
      <alignment shrinkToFit="0" wrapText="1"/>
    </xf>
    <xf borderId="12" fillId="0" fontId="0" numFmtId="0" xfId="0" applyBorder="1" applyFont="1"/>
    <xf borderId="14" fillId="0" fontId="0" numFmtId="2" xfId="0" applyBorder="1" applyFont="1" applyNumberFormat="1"/>
    <xf borderId="10" fillId="0" fontId="0" numFmtId="0" xfId="0" applyAlignment="1" applyBorder="1" applyFont="1">
      <alignment horizontal="center"/>
    </xf>
    <xf borderId="9" fillId="0" fontId="0" numFmtId="0" xfId="0" applyAlignment="1" applyBorder="1" applyFont="1">
      <alignment horizontal="center"/>
    </xf>
    <xf borderId="30" fillId="0" fontId="0" numFmtId="0" xfId="0" applyAlignment="1" applyBorder="1" applyFont="1">
      <alignment horizontal="center"/>
    </xf>
    <xf borderId="0" fillId="0" fontId="0" numFmtId="0" xfId="0" applyAlignment="1" applyFont="1">
      <alignment horizontal="center"/>
    </xf>
    <xf borderId="31" fillId="0" fontId="0" numFmtId="0" xfId="0" applyAlignment="1" applyBorder="1" applyFont="1">
      <alignment horizontal="center"/>
    </xf>
    <xf borderId="0" fillId="0" fontId="0" numFmtId="167" xfId="0" applyAlignment="1" applyFont="1" applyNumberFormat="1">
      <alignment horizontal="center"/>
    </xf>
    <xf borderId="31" fillId="0" fontId="0" numFmtId="167" xfId="0" applyAlignment="1" applyBorder="1" applyFont="1" applyNumberFormat="1">
      <alignment horizontal="center"/>
    </xf>
    <xf borderId="0" fillId="0" fontId="8" numFmtId="0" xfId="0" applyFont="1"/>
    <xf borderId="0" fillId="0" fontId="0" numFmtId="2" xfId="0" applyAlignment="1" applyFont="1" applyNumberFormat="1">
      <alignment horizontal="center"/>
    </xf>
    <xf borderId="31" fillId="0" fontId="0" numFmtId="2" xfId="0" applyAlignment="1" applyBorder="1" applyFont="1" applyNumberFormat="1">
      <alignment horizontal="center"/>
    </xf>
    <xf borderId="0" fillId="0" fontId="8" numFmtId="167" xfId="0" applyFont="1" applyNumberFormat="1"/>
    <xf borderId="32" fillId="0" fontId="0" numFmtId="0" xfId="0" applyAlignment="1" applyBorder="1" applyFont="1">
      <alignment horizontal="center"/>
    </xf>
    <xf borderId="25" fillId="0" fontId="0" numFmtId="2" xfId="0" applyAlignment="1" applyBorder="1" applyFont="1" applyNumberFormat="1">
      <alignment horizontal="center"/>
    </xf>
    <xf borderId="12" fillId="0" fontId="0" numFmtId="2" xfId="0" applyAlignment="1" applyBorder="1" applyFont="1" applyNumberFormat="1">
      <alignment horizontal="center"/>
    </xf>
    <xf borderId="0" fillId="0" fontId="8" numFmtId="2" xfId="0" applyFont="1" applyNumberFormat="1"/>
    <xf borderId="7" fillId="0" fontId="0" numFmtId="0" xfId="0" applyAlignment="1" applyBorder="1" applyFont="1">
      <alignment horizontal="center"/>
    </xf>
    <xf borderId="29" fillId="0" fontId="0" numFmtId="164" xfId="0" applyBorder="1" applyFont="1" applyNumberFormat="1"/>
    <xf borderId="0" fillId="0" fontId="0" numFmtId="168" xfId="0" applyAlignment="1" applyFont="1" applyNumberFormat="1">
      <alignment horizontal="center"/>
    </xf>
    <xf borderId="31" fillId="0" fontId="0" numFmtId="11" xfId="0" applyAlignment="1" applyBorder="1" applyFont="1" applyNumberFormat="1">
      <alignment horizontal="center"/>
    </xf>
    <xf borderId="0" fillId="0" fontId="9" numFmtId="0" xfId="0" applyFont="1"/>
    <xf borderId="25" fillId="0" fontId="0" numFmtId="168" xfId="0" applyAlignment="1" applyBorder="1" applyFont="1" applyNumberFormat="1">
      <alignment horizontal="center"/>
    </xf>
    <xf borderId="12" fillId="0" fontId="0" numFmtId="0" xfId="0" applyAlignment="1" applyBorder="1" applyFont="1">
      <alignment horizontal="center"/>
    </xf>
    <xf borderId="0" fillId="0" fontId="9" numFmtId="2" xfId="0" applyFont="1" applyNumberFormat="1"/>
    <xf borderId="33" fillId="0" fontId="0" numFmtId="0" xfId="0" applyBorder="1" applyFont="1"/>
    <xf borderId="34" fillId="0" fontId="0" numFmtId="0" xfId="0" applyBorder="1" applyFont="1"/>
    <xf borderId="35" fillId="0" fontId="0" numFmtId="0" xfId="0" applyBorder="1" applyFont="1"/>
    <xf borderId="0" fillId="0" fontId="9" numFmtId="167" xfId="0" applyFont="1" applyNumberFormat="1"/>
    <xf borderId="30" fillId="0" fontId="0" numFmtId="0" xfId="0" applyBorder="1" applyFont="1"/>
    <xf borderId="31" fillId="0" fontId="0" numFmtId="0" xfId="0" applyBorder="1" applyFont="1"/>
    <xf borderId="0" fillId="0" fontId="0" numFmtId="168" xfId="0" applyFont="1" applyNumberFormat="1"/>
    <xf borderId="31" fillId="0" fontId="0" numFmtId="168" xfId="0" applyBorder="1" applyFont="1" applyNumberFormat="1"/>
    <xf borderId="31" fillId="0" fontId="0" numFmtId="2" xfId="0" applyBorder="1" applyFont="1" applyNumberFormat="1"/>
    <xf borderId="0" fillId="0" fontId="0" numFmtId="167" xfId="0" applyFont="1" applyNumberFormat="1"/>
    <xf borderId="31" fillId="0" fontId="0" numFmtId="167" xfId="0" applyBorder="1" applyFont="1" applyNumberFormat="1"/>
    <xf borderId="36" fillId="4" fontId="3" numFmtId="0" xfId="0" applyBorder="1" applyFont="1"/>
    <xf borderId="24" fillId="4" fontId="3" numFmtId="167" xfId="0" applyBorder="1" applyFont="1" applyNumberFormat="1"/>
    <xf borderId="37" fillId="4" fontId="3" numFmtId="167" xfId="0" applyBorder="1" applyFont="1" applyNumberFormat="1"/>
    <xf borderId="22" fillId="6" fontId="7" numFmtId="168" xfId="0" applyBorder="1" applyFont="1" applyNumberFormat="1"/>
    <xf borderId="32" fillId="0" fontId="0" numFmtId="0" xfId="0" applyBorder="1" applyFont="1"/>
    <xf borderId="25" fillId="0" fontId="0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6.88"/>
    <col customWidth="1" min="2" max="2" width="9.63"/>
    <col customWidth="1" min="3" max="3" width="7.63"/>
    <col customWidth="1" min="4" max="4" width="8.0"/>
    <col customWidth="1" min="5" max="7" width="7.63"/>
    <col customWidth="1" min="8" max="8" width="8.0"/>
    <col customWidth="1" min="9" max="11" width="7.63"/>
    <col customWidth="1" min="12" max="26" width="8.63"/>
  </cols>
  <sheetData>
    <row r="1" ht="15.0" customHeight="1">
      <c r="A1" s="1" t="s">
        <v>0</v>
      </c>
      <c r="B1" s="2"/>
      <c r="C1" s="2"/>
      <c r="D1" s="2"/>
      <c r="E1" s="2"/>
      <c r="F1" s="2"/>
      <c r="G1" s="2"/>
      <c r="H1" s="3"/>
    </row>
    <row r="2" ht="15.0" customHeight="1">
      <c r="D2" s="7"/>
      <c r="H2" s="9"/>
    </row>
    <row r="3" ht="15.0" customHeight="1">
      <c r="A3" s="5" t="s">
        <v>7</v>
      </c>
      <c r="D3" s="7"/>
      <c r="H3" s="9"/>
    </row>
    <row r="4" ht="15.0" customHeight="1">
      <c r="D4" s="7"/>
      <c r="H4" s="9"/>
    </row>
    <row r="5" ht="15.0" customHeight="1">
      <c r="A5" s="11" t="s">
        <v>8</v>
      </c>
      <c r="B5" s="15" t="s">
        <v>10</v>
      </c>
      <c r="D5" s="7"/>
      <c r="H5" s="9"/>
    </row>
    <row r="6" ht="15.0" customHeight="1">
      <c r="A6" s="15" t="s">
        <v>10</v>
      </c>
      <c r="B6" s="23">
        <v>20.0</v>
      </c>
      <c r="C6" s="15" t="s">
        <v>14</v>
      </c>
      <c r="D6" s="7"/>
      <c r="H6" s="9"/>
    </row>
    <row r="7" ht="30.75" customHeight="1">
      <c r="D7" s="7"/>
      <c r="H7" s="9"/>
      <c r="K7" s="9"/>
    </row>
    <row r="8" ht="30.0" customHeight="1">
      <c r="A8" s="6" t="s">
        <v>15</v>
      </c>
      <c r="B8" s="27" t="s">
        <v>16</v>
      </c>
      <c r="C8" s="27" t="s">
        <v>18</v>
      </c>
      <c r="D8" s="28" t="s">
        <v>19</v>
      </c>
      <c r="E8" s="27" t="s">
        <v>23</v>
      </c>
      <c r="F8" s="27" t="s">
        <v>24</v>
      </c>
      <c r="G8" s="27" t="s">
        <v>25</v>
      </c>
      <c r="H8" s="32" t="s">
        <v>27</v>
      </c>
    </row>
    <row r="9" ht="15.0" customHeight="1">
      <c r="A9" s="16" t="s">
        <v>30</v>
      </c>
      <c r="B9" s="18">
        <v>0.0</v>
      </c>
      <c r="C9" s="20">
        <v>0.0</v>
      </c>
      <c r="D9" s="34">
        <v>0.0</v>
      </c>
      <c r="E9" s="20" t="s">
        <v>35</v>
      </c>
      <c r="F9" s="20" t="s">
        <v>36</v>
      </c>
      <c r="G9" s="20">
        <v>0.0</v>
      </c>
      <c r="H9" s="20">
        <v>0.0</v>
      </c>
    </row>
    <row r="10" ht="15.0" customHeight="1">
      <c r="A10" s="16" t="s">
        <v>37</v>
      </c>
      <c r="B10" s="22">
        <v>0.0</v>
      </c>
      <c r="C10" s="25">
        <v>98.0</v>
      </c>
      <c r="D10" s="36" t="s">
        <v>38</v>
      </c>
      <c r="E10" s="25">
        <v>0.0</v>
      </c>
      <c r="F10" s="25" t="s">
        <v>38</v>
      </c>
      <c r="G10" s="25" t="s">
        <v>40</v>
      </c>
      <c r="H10" s="36" t="s">
        <v>41</v>
      </c>
    </row>
    <row r="11" ht="15.0" customHeight="1">
      <c r="A11" s="29" t="s">
        <v>42</v>
      </c>
      <c r="B11" s="22">
        <v>0.0</v>
      </c>
      <c r="C11" s="25">
        <v>0.0</v>
      </c>
      <c r="D11" s="38">
        <v>0.0</v>
      </c>
      <c r="E11" s="25">
        <v>0.0</v>
      </c>
      <c r="F11" s="25">
        <v>0.0</v>
      </c>
      <c r="G11" s="36" t="s">
        <v>46</v>
      </c>
      <c r="H11" s="25" t="s">
        <v>47</v>
      </c>
    </row>
    <row r="12" ht="15.0" customHeight="1">
      <c r="D12" s="7"/>
      <c r="H12" s="9"/>
    </row>
    <row r="13" ht="15.0" customHeight="1">
      <c r="A13" s="5"/>
      <c r="D13" s="7"/>
      <c r="H13" s="9"/>
    </row>
    <row r="14" ht="15.0" customHeight="1">
      <c r="A14" s="5" t="s">
        <v>13</v>
      </c>
      <c r="D14" s="7"/>
      <c r="H14" s="9"/>
    </row>
    <row r="15" ht="15.0" customHeight="1">
      <c r="D15" s="7"/>
      <c r="H15" s="9"/>
    </row>
    <row r="16" ht="15.0" customHeight="1">
      <c r="A16" s="15" t="s">
        <v>8</v>
      </c>
      <c r="B16" s="15" t="s">
        <v>10</v>
      </c>
      <c r="C16" s="15"/>
      <c r="D16" s="7"/>
      <c r="H16" s="9"/>
    </row>
    <row r="17" ht="15.0" customHeight="1">
      <c r="A17" s="15" t="s">
        <v>10</v>
      </c>
      <c r="B17" s="23">
        <v>20.0</v>
      </c>
      <c r="C17" s="15" t="s">
        <v>14</v>
      </c>
      <c r="D17" s="7"/>
      <c r="H17" s="9"/>
    </row>
    <row r="18" ht="15.0" customHeight="1">
      <c r="D18" s="7"/>
      <c r="H18" s="9"/>
    </row>
    <row r="19" ht="30.0" customHeight="1">
      <c r="A19" s="6" t="s">
        <v>15</v>
      </c>
      <c r="B19" s="27" t="s">
        <v>16</v>
      </c>
      <c r="C19" s="27" t="s">
        <v>18</v>
      </c>
      <c r="D19" s="28" t="s">
        <v>19</v>
      </c>
      <c r="E19" s="27" t="s">
        <v>23</v>
      </c>
      <c r="F19" s="27" t="s">
        <v>24</v>
      </c>
      <c r="G19" s="27" t="s">
        <v>25</v>
      </c>
      <c r="H19" s="32" t="s">
        <v>27</v>
      </c>
    </row>
    <row r="20" ht="15.0" customHeight="1">
      <c r="A20" s="16" t="s">
        <v>30</v>
      </c>
      <c r="B20" s="18">
        <v>0.0</v>
      </c>
      <c r="C20" s="20">
        <v>0.0</v>
      </c>
      <c r="D20" s="34">
        <v>0.0</v>
      </c>
      <c r="E20" s="20" t="s">
        <v>55</v>
      </c>
      <c r="F20" s="20" t="s">
        <v>56</v>
      </c>
      <c r="G20" s="20" t="s">
        <v>40</v>
      </c>
      <c r="H20" s="20">
        <v>0.0</v>
      </c>
    </row>
    <row r="21" ht="15.75" customHeight="1">
      <c r="A21" s="16" t="s">
        <v>37</v>
      </c>
      <c r="B21" s="22">
        <v>0.0</v>
      </c>
      <c r="C21" s="25" t="s">
        <v>57</v>
      </c>
      <c r="D21" s="36" t="s">
        <v>58</v>
      </c>
      <c r="E21" s="25" t="s">
        <v>59</v>
      </c>
      <c r="F21" s="25">
        <v>0.0</v>
      </c>
      <c r="G21" s="25">
        <v>0.0</v>
      </c>
      <c r="H21" s="36" t="s">
        <v>60</v>
      </c>
    </row>
    <row r="22" ht="15.75" customHeight="1">
      <c r="A22" s="29" t="s">
        <v>42</v>
      </c>
      <c r="B22" s="22">
        <v>0.0</v>
      </c>
      <c r="C22" s="25" t="s">
        <v>61</v>
      </c>
      <c r="D22" s="42" t="s">
        <v>62</v>
      </c>
      <c r="E22" s="36" t="s">
        <v>63</v>
      </c>
      <c r="F22" s="25" t="s">
        <v>64</v>
      </c>
      <c r="G22" s="25" t="s">
        <v>40</v>
      </c>
      <c r="H22" s="25" t="s">
        <v>65</v>
      </c>
    </row>
    <row r="23" ht="15.75" customHeight="1">
      <c r="D23" s="7"/>
      <c r="H23" s="9"/>
    </row>
    <row r="24" ht="15.75" customHeight="1">
      <c r="D24" s="7"/>
      <c r="H24" s="9"/>
    </row>
    <row r="25" ht="15.75" customHeight="1">
      <c r="A25" s="5" t="s">
        <v>22</v>
      </c>
      <c r="D25" s="7"/>
      <c r="H25" s="9"/>
    </row>
    <row r="26" ht="15.75" customHeight="1">
      <c r="D26" s="7"/>
      <c r="H26" s="9"/>
    </row>
    <row r="27" ht="15.75" customHeight="1">
      <c r="A27" s="15" t="s">
        <v>8</v>
      </c>
      <c r="B27" s="15" t="s">
        <v>10</v>
      </c>
      <c r="C27" s="15"/>
      <c r="D27" s="7"/>
      <c r="H27" s="9"/>
    </row>
    <row r="28" ht="15.75" customHeight="1">
      <c r="A28" s="15" t="s">
        <v>10</v>
      </c>
      <c r="B28" s="23">
        <v>30.0</v>
      </c>
      <c r="C28" s="15" t="s">
        <v>14</v>
      </c>
      <c r="D28" s="7"/>
      <c r="H28" s="9"/>
    </row>
    <row r="29" ht="15.75" customHeight="1">
      <c r="D29" s="7"/>
      <c r="H29" s="9"/>
    </row>
    <row r="30" ht="14.25" customHeight="1">
      <c r="A30" s="6" t="s">
        <v>15</v>
      </c>
      <c r="B30" s="27" t="s">
        <v>16</v>
      </c>
      <c r="C30" s="27" t="s">
        <v>18</v>
      </c>
      <c r="D30" s="28" t="s">
        <v>19</v>
      </c>
      <c r="E30" s="27" t="s">
        <v>23</v>
      </c>
      <c r="F30" s="27" t="s">
        <v>24</v>
      </c>
      <c r="G30" s="27" t="s">
        <v>25</v>
      </c>
      <c r="H30" s="32" t="s">
        <v>27</v>
      </c>
    </row>
    <row r="31" ht="15.75" customHeight="1">
      <c r="A31" s="16" t="s">
        <v>30</v>
      </c>
      <c r="B31" s="18">
        <v>0.0</v>
      </c>
      <c r="C31" s="20" t="s">
        <v>68</v>
      </c>
      <c r="D31" s="45" t="s">
        <v>69</v>
      </c>
      <c r="E31" s="20" t="s">
        <v>71</v>
      </c>
      <c r="F31" s="20" t="s">
        <v>72</v>
      </c>
      <c r="G31" s="20" t="s">
        <v>40</v>
      </c>
      <c r="H31" s="20">
        <v>0.0</v>
      </c>
    </row>
    <row r="32" ht="15.75" customHeight="1">
      <c r="A32" s="16" t="s">
        <v>37</v>
      </c>
      <c r="B32" s="22">
        <v>0.0</v>
      </c>
      <c r="C32" s="25" t="s">
        <v>76</v>
      </c>
      <c r="D32" s="36" t="s">
        <v>77</v>
      </c>
      <c r="E32" s="25" t="s">
        <v>78</v>
      </c>
      <c r="F32" s="48" t="s">
        <v>79</v>
      </c>
      <c r="G32" s="25" t="s">
        <v>40</v>
      </c>
      <c r="H32" s="36" t="s">
        <v>77</v>
      </c>
    </row>
    <row r="33" ht="15.75" customHeight="1">
      <c r="A33" s="29" t="s">
        <v>42</v>
      </c>
      <c r="B33" s="22">
        <v>0.0</v>
      </c>
      <c r="C33" s="25" t="s">
        <v>80</v>
      </c>
      <c r="D33" s="42" t="s">
        <v>62</v>
      </c>
      <c r="E33" s="36" t="s">
        <v>81</v>
      </c>
      <c r="F33" s="25" t="s">
        <v>64</v>
      </c>
      <c r="G33" s="25" t="s">
        <v>69</v>
      </c>
      <c r="H33" s="25" t="s">
        <v>82</v>
      </c>
    </row>
    <row r="34" ht="15.75" customHeight="1">
      <c r="D34" s="7"/>
      <c r="H34" s="9"/>
    </row>
    <row r="35" ht="15.75" customHeight="1">
      <c r="D35" s="7"/>
      <c r="H35" s="9"/>
    </row>
    <row r="36" ht="15.75" customHeight="1">
      <c r="A36" s="5" t="s">
        <v>26</v>
      </c>
      <c r="D36" s="7"/>
      <c r="H36" s="9"/>
    </row>
    <row r="37" ht="15.75" customHeight="1">
      <c r="D37" s="7"/>
      <c r="H37" s="9"/>
    </row>
    <row r="38" ht="15.75" customHeight="1">
      <c r="A38" s="15" t="s">
        <v>8</v>
      </c>
      <c r="B38" s="15" t="s">
        <v>10</v>
      </c>
      <c r="C38" s="15"/>
      <c r="D38" s="7"/>
      <c r="H38" s="9"/>
    </row>
    <row r="39" ht="15.75" customHeight="1">
      <c r="A39" s="15" t="s">
        <v>10</v>
      </c>
      <c r="B39" s="23">
        <v>40.0</v>
      </c>
      <c r="C39" s="15" t="s">
        <v>14</v>
      </c>
      <c r="D39" s="7"/>
      <c r="H39" s="9"/>
    </row>
    <row r="40" ht="15.75" customHeight="1">
      <c r="B40" s="9" t="s">
        <v>83</v>
      </c>
      <c r="D40" s="7"/>
      <c r="H40" s="9"/>
    </row>
    <row r="41" ht="14.25" customHeight="1">
      <c r="A41" s="6" t="s">
        <v>15</v>
      </c>
      <c r="B41" s="27" t="s">
        <v>16</v>
      </c>
      <c r="C41" s="27" t="s">
        <v>18</v>
      </c>
      <c r="D41" s="28" t="s">
        <v>19</v>
      </c>
      <c r="E41" s="27" t="s">
        <v>23</v>
      </c>
      <c r="F41" s="27" t="s">
        <v>24</v>
      </c>
      <c r="G41" s="27" t="s">
        <v>25</v>
      </c>
      <c r="H41" s="32" t="s">
        <v>27</v>
      </c>
    </row>
    <row r="42" ht="15.75" customHeight="1">
      <c r="A42" s="16" t="s">
        <v>30</v>
      </c>
      <c r="B42" s="18">
        <v>0.0</v>
      </c>
      <c r="C42" s="20" t="s">
        <v>84</v>
      </c>
      <c r="D42" s="34">
        <v>0.0</v>
      </c>
      <c r="E42" s="20" t="s">
        <v>86</v>
      </c>
      <c r="F42" s="53" t="s">
        <v>87</v>
      </c>
      <c r="G42" s="20" t="s">
        <v>40</v>
      </c>
      <c r="H42" s="20" t="s">
        <v>65</v>
      </c>
    </row>
    <row r="43" ht="15.75" customHeight="1">
      <c r="A43" s="16" t="s">
        <v>37</v>
      </c>
      <c r="B43" s="22">
        <v>0.0</v>
      </c>
      <c r="C43" s="25" t="s">
        <v>91</v>
      </c>
      <c r="D43" s="36" t="s">
        <v>77</v>
      </c>
      <c r="E43" s="25" t="s">
        <v>64</v>
      </c>
      <c r="F43" s="25" t="s">
        <v>92</v>
      </c>
      <c r="G43" s="25" t="s">
        <v>40</v>
      </c>
      <c r="H43" s="36" t="s">
        <v>40</v>
      </c>
    </row>
    <row r="44" ht="15.75" customHeight="1">
      <c r="A44" s="29" t="s">
        <v>42</v>
      </c>
      <c r="B44" s="22">
        <v>0.0</v>
      </c>
      <c r="C44" s="25" t="s">
        <v>93</v>
      </c>
      <c r="D44" s="42" t="s">
        <v>58</v>
      </c>
      <c r="E44" s="36" t="s">
        <v>94</v>
      </c>
      <c r="F44" s="25" t="s">
        <v>95</v>
      </c>
      <c r="G44" s="25" t="s">
        <v>40</v>
      </c>
      <c r="H44" s="25" t="s">
        <v>65</v>
      </c>
    </row>
    <row r="45" ht="15.75" customHeight="1">
      <c r="D45" s="7"/>
      <c r="H45" s="9"/>
    </row>
    <row r="46" ht="15.75" customHeight="1">
      <c r="D46" s="7"/>
      <c r="H46" s="9"/>
    </row>
    <row r="47" ht="15.75" customHeight="1">
      <c r="D47" s="7"/>
      <c r="H47" s="9"/>
    </row>
    <row r="48" ht="15.75" customHeight="1">
      <c r="A48" s="9"/>
      <c r="B48" s="9"/>
      <c r="D48" s="7"/>
      <c r="H48" s="9"/>
    </row>
    <row r="49" ht="15.75" customHeight="1">
      <c r="A49" s="31"/>
      <c r="B49" s="9"/>
      <c r="D49" s="7"/>
      <c r="H49" s="9"/>
    </row>
    <row r="50" ht="15.75" customHeight="1">
      <c r="A50" s="31"/>
      <c r="B50" s="9"/>
      <c r="D50" s="7"/>
      <c r="H50" s="9"/>
    </row>
    <row r="51" ht="15.75" customHeight="1">
      <c r="A51" s="31"/>
      <c r="B51" s="9"/>
      <c r="D51" s="7"/>
      <c r="H51" s="9"/>
    </row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A1:H1"/>
  </mergeCells>
  <printOptions/>
  <pageMargins bottom="0.75" footer="0.0" header="0.0" left="0.7" right="0.7" top="0.75"/>
  <pageSetup scale="0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6.63"/>
    <col customWidth="1" min="2" max="2" width="11.5"/>
    <col customWidth="1" min="3" max="3" width="10.63"/>
    <col customWidth="1" min="4" max="4" width="12.88"/>
    <col customWidth="1" min="5" max="5" width="11.5"/>
    <col customWidth="1" min="6" max="6" width="7.63"/>
    <col customWidth="1" min="7" max="7" width="12.75"/>
    <col customWidth="1" min="8" max="8" width="9.75"/>
    <col customWidth="1" min="9" max="9" width="12.63"/>
    <col customWidth="1" min="10" max="10" width="7.63"/>
    <col customWidth="1" min="11" max="11" width="10.75"/>
    <col customWidth="1" min="12" max="12" width="9.75"/>
    <col customWidth="1" min="13" max="13" width="7.63"/>
    <col customWidth="1" min="14" max="14" width="18.13"/>
    <col customWidth="1" min="15" max="15" width="16.38"/>
    <col customWidth="1" min="16" max="18" width="11.13"/>
    <col customWidth="1" min="19" max="26" width="8.63"/>
  </cols>
  <sheetData>
    <row r="1" ht="15.0" customHeight="1">
      <c r="A1" s="1" t="s">
        <v>1</v>
      </c>
      <c r="B1" s="2"/>
      <c r="C1" s="2"/>
      <c r="D1" s="3"/>
    </row>
    <row r="2" ht="15.0" customHeight="1">
      <c r="A2" s="5"/>
    </row>
    <row r="3" ht="60.0" customHeight="1">
      <c r="A3" s="6" t="s">
        <v>2</v>
      </c>
      <c r="B3" s="8" t="s">
        <v>3</v>
      </c>
      <c r="C3" s="8" t="s">
        <v>5</v>
      </c>
      <c r="D3" s="10" t="s">
        <v>6</v>
      </c>
    </row>
    <row r="4" ht="15.0" customHeight="1">
      <c r="A4" s="16" t="s">
        <v>9</v>
      </c>
      <c r="B4" s="18">
        <v>2.0</v>
      </c>
      <c r="C4" s="20">
        <v>4.0</v>
      </c>
      <c r="D4" s="20">
        <v>0.0</v>
      </c>
    </row>
    <row r="5" ht="15.0" customHeight="1">
      <c r="A5" s="16" t="s">
        <v>13</v>
      </c>
      <c r="B5" s="22">
        <v>2.0</v>
      </c>
      <c r="C5" s="25">
        <v>4.0</v>
      </c>
      <c r="D5" s="25">
        <v>0.0</v>
      </c>
      <c r="F5" s="9">
        <f>B13*(B25/1.0325)*(273.15/B22)</f>
        <v>2.008512344</v>
      </c>
    </row>
    <row r="6" ht="15.0" customHeight="1">
      <c r="A6" s="16" t="s">
        <v>22</v>
      </c>
      <c r="B6" s="22">
        <v>2.0</v>
      </c>
      <c r="C6" s="25">
        <v>4.0</v>
      </c>
      <c r="D6" s="25">
        <v>0.0</v>
      </c>
    </row>
    <row r="7" ht="15.0" customHeight="1">
      <c r="A7" s="29" t="s">
        <v>26</v>
      </c>
      <c r="B7" s="22">
        <v>2.0</v>
      </c>
      <c r="C7" s="25">
        <v>4.0</v>
      </c>
      <c r="D7" s="25">
        <v>0.0</v>
      </c>
    </row>
    <row r="8" ht="15.0" customHeight="1">
      <c r="A8" s="9"/>
      <c r="B8" s="31"/>
      <c r="C8" s="31"/>
      <c r="D8" s="31"/>
    </row>
    <row r="9" ht="14.25" customHeight="1"/>
    <row r="10" ht="15.0" customHeight="1">
      <c r="A10" s="1" t="s">
        <v>29</v>
      </c>
      <c r="B10" s="2"/>
      <c r="C10" s="2"/>
      <c r="D10" s="3"/>
    </row>
    <row r="11" ht="14.25" customHeight="1"/>
    <row r="12" ht="44.25" customHeight="1">
      <c r="A12" s="6" t="s">
        <v>2</v>
      </c>
      <c r="B12" s="8" t="s">
        <v>31</v>
      </c>
      <c r="C12" s="8" t="s">
        <v>32</v>
      </c>
      <c r="D12" s="10" t="s">
        <v>33</v>
      </c>
    </row>
    <row r="13" ht="15.0" customHeight="1">
      <c r="A13" s="16" t="s">
        <v>9</v>
      </c>
      <c r="B13" s="18">
        <v>2.35</v>
      </c>
      <c r="C13" s="20">
        <v>4.5</v>
      </c>
      <c r="D13" s="20">
        <v>0.0</v>
      </c>
    </row>
    <row r="14" ht="15.0" customHeight="1">
      <c r="A14" s="16" t="s">
        <v>13</v>
      </c>
      <c r="B14" s="22">
        <v>1.5</v>
      </c>
      <c r="C14" s="25">
        <v>4.3</v>
      </c>
      <c r="D14" s="25">
        <v>0.6</v>
      </c>
    </row>
    <row r="15" ht="15.0" customHeight="1">
      <c r="A15" s="16" t="s">
        <v>22</v>
      </c>
      <c r="B15" s="22">
        <v>1.4</v>
      </c>
      <c r="C15" s="25">
        <v>4.2</v>
      </c>
      <c r="D15" s="25">
        <v>0.42</v>
      </c>
    </row>
    <row r="16" ht="15.0" customHeight="1">
      <c r="A16" s="29" t="s">
        <v>26</v>
      </c>
      <c r="B16" s="22">
        <v>1.3</v>
      </c>
      <c r="C16" s="25">
        <v>3.8</v>
      </c>
      <c r="D16" s="25">
        <v>0.75</v>
      </c>
    </row>
    <row r="17" ht="15.0" customHeight="1">
      <c r="A17" s="9"/>
      <c r="B17" s="9"/>
      <c r="C17" s="9"/>
      <c r="D17" s="9"/>
    </row>
    <row r="18" ht="14.25" customHeight="1"/>
    <row r="19" ht="15.0" customHeight="1">
      <c r="A19" s="1" t="s">
        <v>39</v>
      </c>
      <c r="B19" s="2"/>
      <c r="C19" s="2"/>
      <c r="D19" s="3"/>
    </row>
    <row r="20" ht="15.0" customHeight="1">
      <c r="A20" s="37"/>
      <c r="B20" s="37"/>
      <c r="C20" s="37"/>
      <c r="D20" s="37"/>
    </row>
    <row r="21" ht="15.75" customHeight="1">
      <c r="A21" s="9" t="s">
        <v>43</v>
      </c>
      <c r="B21" s="9">
        <v>24.0</v>
      </c>
      <c r="C21" s="9" t="s">
        <v>44</v>
      </c>
      <c r="D21" s="9"/>
    </row>
    <row r="22" ht="15.75" customHeight="1">
      <c r="A22" s="9" t="s">
        <v>45</v>
      </c>
      <c r="B22" s="9">
        <f>273.15+B21</f>
        <v>297.15</v>
      </c>
      <c r="C22" s="9" t="s">
        <v>48</v>
      </c>
      <c r="D22" s="9"/>
    </row>
    <row r="23" ht="15.75" customHeight="1">
      <c r="A23" s="9" t="s">
        <v>10</v>
      </c>
      <c r="B23" s="31">
        <v>1.0176</v>
      </c>
      <c r="C23" s="9" t="s">
        <v>14</v>
      </c>
      <c r="D23" s="9"/>
    </row>
    <row r="24" ht="15.75" customHeight="1">
      <c r="A24" s="9" t="s">
        <v>49</v>
      </c>
      <c r="B24" s="9">
        <v>426.0</v>
      </c>
      <c r="C24" s="9" t="s">
        <v>51</v>
      </c>
      <c r="D24" s="9"/>
    </row>
    <row r="25" ht="15.75" customHeight="1">
      <c r="A25" s="9" t="s">
        <v>52</v>
      </c>
      <c r="B25" s="31">
        <v>0.96</v>
      </c>
      <c r="C25" s="9" t="s">
        <v>14</v>
      </c>
      <c r="D25" s="9"/>
    </row>
    <row r="26" ht="15.75" customHeight="1">
      <c r="A26" s="9"/>
      <c r="B26" s="9"/>
      <c r="C26" s="9"/>
      <c r="D26" s="9"/>
    </row>
    <row r="27" ht="46.5" customHeight="1">
      <c r="A27" s="6" t="s">
        <v>2</v>
      </c>
      <c r="B27" s="8" t="s">
        <v>53</v>
      </c>
      <c r="C27" s="8" t="s">
        <v>54</v>
      </c>
      <c r="D27" s="10" t="s">
        <v>6</v>
      </c>
    </row>
    <row r="28" ht="15.75" customHeight="1">
      <c r="A28" s="16" t="s">
        <v>9</v>
      </c>
      <c r="B28" s="40">
        <f t="shared" ref="B28:C28" si="1">B13*$B$25/1.0325*273.15/$B$22</f>
        <v>2.008512344</v>
      </c>
      <c r="C28" s="40">
        <f t="shared" si="1"/>
        <v>3.846087468</v>
      </c>
      <c r="D28" s="18">
        <v>0.0</v>
      </c>
    </row>
    <row r="29" ht="15.75" customHeight="1">
      <c r="A29" s="16" t="s">
        <v>13</v>
      </c>
      <c r="B29" s="40">
        <f t="shared" ref="B29:D29" si="2">B14*$B$25/1.0325*273.15/$B$22</f>
        <v>1.282029156</v>
      </c>
      <c r="C29" s="40">
        <f t="shared" si="2"/>
        <v>3.675150247</v>
      </c>
      <c r="D29" s="40">
        <f t="shared" si="2"/>
        <v>0.5128116624</v>
      </c>
    </row>
    <row r="30" ht="15.75" customHeight="1">
      <c r="A30" s="16" t="s">
        <v>22</v>
      </c>
      <c r="B30" s="40">
        <f t="shared" ref="B30:D30" si="3">B15*$B$25/1.0325*273.15/$B$22</f>
        <v>1.196560546</v>
      </c>
      <c r="C30" s="40">
        <f t="shared" si="3"/>
        <v>3.589681637</v>
      </c>
      <c r="D30" s="40">
        <f t="shared" si="3"/>
        <v>0.3589681637</v>
      </c>
    </row>
    <row r="31" ht="15.75" customHeight="1">
      <c r="A31" s="29" t="s">
        <v>26</v>
      </c>
      <c r="B31" s="40">
        <f t="shared" ref="B31:D31" si="4">B16*$B$25/1.0325*273.15/$B$22</f>
        <v>1.111091935</v>
      </c>
      <c r="C31" s="40">
        <f t="shared" si="4"/>
        <v>3.247807195</v>
      </c>
      <c r="D31" s="40">
        <f t="shared" si="4"/>
        <v>0.641014578</v>
      </c>
    </row>
    <row r="32" ht="14.25" customHeight="1"/>
    <row r="33" ht="14.25" customHeight="1"/>
    <row r="34" ht="15.75" customHeight="1">
      <c r="A34" s="1" t="s">
        <v>66</v>
      </c>
      <c r="B34" s="2"/>
      <c r="C34" s="2"/>
      <c r="D34" s="3"/>
    </row>
    <row r="35" ht="14.25" customHeight="1"/>
    <row r="36" ht="15.75" customHeight="1">
      <c r="A36" s="44" t="s">
        <v>67</v>
      </c>
      <c r="B36" s="13"/>
      <c r="C36" s="13"/>
      <c r="D36" s="14"/>
    </row>
    <row r="37" ht="14.25" customHeight="1"/>
    <row r="38" ht="15.75" customHeight="1">
      <c r="A38" s="5" t="s">
        <v>30</v>
      </c>
    </row>
    <row r="39" ht="14.25" customHeight="1"/>
    <row r="40" ht="43.5" customHeight="1">
      <c r="A40" s="46" t="s">
        <v>70</v>
      </c>
      <c r="B40" s="8" t="s">
        <v>73</v>
      </c>
      <c r="C40" s="47" t="s">
        <v>74</v>
      </c>
    </row>
    <row r="41" ht="15.75" customHeight="1">
      <c r="A41" s="16" t="s">
        <v>9</v>
      </c>
      <c r="B41" s="49">
        <v>2.0</v>
      </c>
      <c r="C41" s="51">
        <f t="shared" ref="C41:C44" si="5">B28</f>
        <v>2.008512344</v>
      </c>
    </row>
    <row r="42" ht="15.75" customHeight="1">
      <c r="A42" s="16" t="s">
        <v>13</v>
      </c>
      <c r="B42" s="49">
        <v>2.0</v>
      </c>
      <c r="C42" s="51">
        <f t="shared" si="5"/>
        <v>1.282029156</v>
      </c>
      <c r="J42" s="9"/>
      <c r="K42" s="9"/>
    </row>
    <row r="43" ht="15.75" customHeight="1">
      <c r="A43" s="16" t="s">
        <v>22</v>
      </c>
      <c r="B43" s="49">
        <v>2.0</v>
      </c>
      <c r="C43" s="51">
        <f t="shared" si="5"/>
        <v>1.196560546</v>
      </c>
      <c r="I43" s="9"/>
      <c r="J43" s="31"/>
      <c r="K43" s="9"/>
    </row>
    <row r="44" ht="15.75" customHeight="1">
      <c r="A44" s="29" t="s">
        <v>26</v>
      </c>
      <c r="B44" s="49">
        <v>2.0</v>
      </c>
      <c r="C44" s="51">
        <f t="shared" si="5"/>
        <v>1.111091935</v>
      </c>
      <c r="I44" s="9"/>
      <c r="J44" s="7"/>
      <c r="K44" s="9"/>
    </row>
    <row r="45" ht="15.75" customHeight="1">
      <c r="I45" s="9"/>
      <c r="J45" s="7"/>
      <c r="K45" s="9"/>
    </row>
    <row r="46" ht="15.75" customHeight="1">
      <c r="H46" s="9"/>
      <c r="I46" s="9"/>
      <c r="J46" s="7"/>
      <c r="K46" s="9"/>
      <c r="L46" s="9"/>
    </row>
    <row r="47" ht="15.75" customHeight="1">
      <c r="A47" s="5" t="s">
        <v>85</v>
      </c>
      <c r="H47" s="9"/>
      <c r="I47" s="9"/>
      <c r="J47" s="7"/>
      <c r="K47" s="9"/>
      <c r="L47" s="9"/>
    </row>
    <row r="48" ht="15.0" customHeight="1">
      <c r="H48" s="9"/>
      <c r="I48" s="9"/>
      <c r="J48" s="9"/>
      <c r="K48" s="9"/>
      <c r="L48" s="9"/>
    </row>
    <row r="49" ht="99.0" customHeight="1">
      <c r="A49" s="27" t="s">
        <v>70</v>
      </c>
      <c r="B49" s="8" t="s">
        <v>73</v>
      </c>
      <c r="C49" s="8" t="s">
        <v>88</v>
      </c>
      <c r="D49" s="8" t="s">
        <v>89</v>
      </c>
      <c r="E49" s="10" t="s">
        <v>90</v>
      </c>
    </row>
    <row r="50" ht="15.75" customHeight="1">
      <c r="A50" s="54" t="s">
        <v>9</v>
      </c>
      <c r="B50" s="49">
        <v>4.0</v>
      </c>
      <c r="C50" s="56">
        <f t="shared" ref="C50:C53" si="6">C28</f>
        <v>3.846087468</v>
      </c>
      <c r="D50" s="57">
        <v>0.0</v>
      </c>
      <c r="E50" s="51">
        <f t="shared" ref="E50:E53" si="7">C50+D50</f>
        <v>3.846087468</v>
      </c>
    </row>
    <row r="51" ht="15.75" customHeight="1">
      <c r="A51" s="16" t="s">
        <v>13</v>
      </c>
      <c r="B51" s="49">
        <v>4.0</v>
      </c>
      <c r="C51" s="56">
        <f t="shared" si="6"/>
        <v>3.675150247</v>
      </c>
      <c r="D51" s="58">
        <f t="shared" ref="D51:D53" si="8">D29</f>
        <v>0.5128116624</v>
      </c>
      <c r="E51" s="51">
        <f t="shared" si="7"/>
        <v>4.187961909</v>
      </c>
    </row>
    <row r="52" ht="15.75" customHeight="1">
      <c r="A52" s="16" t="s">
        <v>22</v>
      </c>
      <c r="B52" s="49">
        <v>4.0</v>
      </c>
      <c r="C52" s="56">
        <f t="shared" si="6"/>
        <v>3.589681637</v>
      </c>
      <c r="D52" s="58">
        <f t="shared" si="8"/>
        <v>0.3589681637</v>
      </c>
      <c r="E52" s="51">
        <f t="shared" si="7"/>
        <v>3.9486498</v>
      </c>
      <c r="N52" s="9"/>
      <c r="O52" s="9"/>
      <c r="P52" s="9"/>
      <c r="Q52" s="9"/>
      <c r="R52" s="9"/>
    </row>
    <row r="53" ht="15.75" customHeight="1">
      <c r="A53" s="29" t="s">
        <v>26</v>
      </c>
      <c r="B53" s="49">
        <v>4.0</v>
      </c>
      <c r="C53" s="56">
        <f t="shared" si="6"/>
        <v>3.247807195</v>
      </c>
      <c r="D53" s="58">
        <f t="shared" si="8"/>
        <v>0.641014578</v>
      </c>
      <c r="E53" s="51">
        <f t="shared" si="7"/>
        <v>3.888821773</v>
      </c>
      <c r="N53" s="60"/>
      <c r="O53" s="9"/>
      <c r="P53" s="9"/>
      <c r="Q53" s="9"/>
      <c r="R53" s="9"/>
    </row>
    <row r="54" ht="15.75" customHeight="1">
      <c r="A54" s="9"/>
      <c r="B54" s="9"/>
      <c r="N54" s="60"/>
      <c r="O54" s="9"/>
      <c r="P54" s="9"/>
      <c r="Q54" s="9"/>
      <c r="R54" s="9"/>
    </row>
    <row r="55" ht="15.75" customHeight="1">
      <c r="A55" s="9"/>
      <c r="B55" s="9"/>
      <c r="N55" s="60"/>
      <c r="O55" s="9"/>
      <c r="P55" s="9"/>
      <c r="Q55" s="9"/>
      <c r="R55" s="9"/>
    </row>
    <row r="56" ht="15.75" customHeight="1">
      <c r="A56" s="1" t="s">
        <v>102</v>
      </c>
      <c r="B56" s="2"/>
      <c r="C56" s="2"/>
      <c r="D56" s="2"/>
      <c r="E56" s="2"/>
      <c r="F56" s="2"/>
      <c r="G56" s="2"/>
      <c r="H56" s="2"/>
      <c r="I56" s="3"/>
      <c r="N56" s="9"/>
      <c r="O56" s="9"/>
      <c r="P56" s="9"/>
      <c r="Q56" s="9"/>
      <c r="R56" s="9"/>
    </row>
    <row r="57" ht="15.75" customHeight="1">
      <c r="N57" s="9"/>
      <c r="O57" s="9"/>
      <c r="P57" s="9"/>
      <c r="Q57" s="9"/>
      <c r="R57" s="9"/>
    </row>
    <row r="58" ht="16.5" customHeight="1">
      <c r="A58" s="64" t="s">
        <v>70</v>
      </c>
      <c r="B58" s="65" t="s">
        <v>105</v>
      </c>
      <c r="C58" s="61"/>
      <c r="D58" s="61"/>
      <c r="E58" s="8" t="s">
        <v>106</v>
      </c>
      <c r="F58" s="2"/>
      <c r="G58" s="2"/>
      <c r="H58" s="3"/>
      <c r="I58" s="67" t="s">
        <v>107</v>
      </c>
      <c r="J58" s="69"/>
      <c r="K58" s="69"/>
      <c r="L58" s="69"/>
      <c r="N58" s="9"/>
      <c r="O58" s="9"/>
      <c r="P58" s="9"/>
      <c r="Q58" s="9"/>
      <c r="R58" s="9"/>
    </row>
    <row r="59" ht="30.75" customHeight="1">
      <c r="A59" s="71"/>
      <c r="B59" s="10" t="s">
        <v>30</v>
      </c>
      <c r="C59" s="72" t="s">
        <v>37</v>
      </c>
      <c r="D59" s="72" t="s">
        <v>108</v>
      </c>
      <c r="E59" s="73" t="s">
        <v>30</v>
      </c>
      <c r="F59" s="73" t="s">
        <v>37</v>
      </c>
      <c r="G59" s="74" t="s">
        <v>108</v>
      </c>
      <c r="H59" s="75" t="s">
        <v>111</v>
      </c>
      <c r="I59" s="76"/>
      <c r="J59" s="60"/>
      <c r="K59" s="60"/>
      <c r="L59" s="77"/>
      <c r="N59" s="9"/>
      <c r="O59" s="9"/>
      <c r="P59" s="9"/>
      <c r="Q59" s="9"/>
      <c r="R59" s="9"/>
    </row>
    <row r="60" ht="15.75" customHeight="1">
      <c r="A60" s="16" t="s">
        <v>9</v>
      </c>
      <c r="B60" s="78">
        <v>49.6</v>
      </c>
      <c r="C60" s="57">
        <v>0.0</v>
      </c>
      <c r="D60" s="57">
        <v>0.0</v>
      </c>
      <c r="E60" s="79">
        <f t="shared" ref="E60:E63" si="10">B60*C41/100</f>
        <v>0.9962221228</v>
      </c>
      <c r="F60" s="79">
        <f t="shared" ref="F60:G60" si="9">C60*C50/100</f>
        <v>0</v>
      </c>
      <c r="G60" s="57">
        <f t="shared" si="9"/>
        <v>0</v>
      </c>
      <c r="H60" s="79">
        <f t="shared" ref="H60:H63" si="12">E60+F60+G60</f>
        <v>0.9962221228</v>
      </c>
      <c r="I60" s="51">
        <f t="shared" ref="I60:I63" si="13">1-E60</f>
        <v>0.003777877243</v>
      </c>
      <c r="N60" s="9"/>
      <c r="O60" s="60"/>
      <c r="P60" s="60"/>
      <c r="Q60" s="9"/>
      <c r="R60" s="9"/>
    </row>
    <row r="61" ht="15.75" customHeight="1">
      <c r="A61" s="16" t="s">
        <v>13</v>
      </c>
      <c r="B61" s="22">
        <v>34.8</v>
      </c>
      <c r="C61" s="25">
        <v>8.0</v>
      </c>
      <c r="D61" s="36" t="s">
        <v>114</v>
      </c>
      <c r="E61" s="58">
        <f t="shared" si="10"/>
        <v>0.4461461463</v>
      </c>
      <c r="F61" s="58">
        <f t="shared" ref="F61:G61" si="11">C61*C51/100</f>
        <v>0.2940120198</v>
      </c>
      <c r="G61" s="58">
        <f t="shared" si="11"/>
        <v>0.06974238608</v>
      </c>
      <c r="H61" s="58">
        <f t="shared" si="12"/>
        <v>0.8099005521</v>
      </c>
      <c r="I61" s="51">
        <f t="shared" si="13"/>
        <v>0.5538538537</v>
      </c>
      <c r="N61" s="9"/>
      <c r="O61" s="9"/>
      <c r="P61" s="9"/>
      <c r="Q61" s="9"/>
      <c r="R61" s="9"/>
    </row>
    <row r="62" ht="15.75" customHeight="1">
      <c r="A62" s="16" t="s">
        <v>22</v>
      </c>
      <c r="B62" s="22">
        <v>32.6</v>
      </c>
      <c r="C62" s="25">
        <v>7.5</v>
      </c>
      <c r="D62" s="36" t="s">
        <v>81</v>
      </c>
      <c r="E62" s="58">
        <f t="shared" si="10"/>
        <v>0.3900787378</v>
      </c>
      <c r="F62" s="58">
        <f t="shared" ref="F62:G62" si="14">C62*C52/100</f>
        <v>0.2692261227</v>
      </c>
      <c r="G62" s="58">
        <f t="shared" si="14"/>
        <v>0.06066561966</v>
      </c>
      <c r="H62" s="58">
        <f t="shared" si="12"/>
        <v>0.7199704802</v>
      </c>
      <c r="I62" s="51">
        <f t="shared" si="13"/>
        <v>0.6099212622</v>
      </c>
      <c r="N62" s="9"/>
      <c r="O62" s="9"/>
      <c r="P62" s="9"/>
      <c r="Q62" s="9"/>
      <c r="R62" s="9"/>
    </row>
    <row r="63" ht="15.75" customHeight="1">
      <c r="A63" s="29" t="s">
        <v>26</v>
      </c>
      <c r="B63" s="22">
        <v>28.6</v>
      </c>
      <c r="C63" s="25">
        <v>7.6</v>
      </c>
      <c r="D63" s="36" t="s">
        <v>94</v>
      </c>
      <c r="E63" s="58">
        <f t="shared" si="10"/>
        <v>0.3177722934</v>
      </c>
      <c r="F63" s="58">
        <f t="shared" ref="F63:G63" si="15">C63*C53/100</f>
        <v>0.2468333468</v>
      </c>
      <c r="G63" s="58">
        <f t="shared" si="15"/>
        <v>0.1615356736</v>
      </c>
      <c r="H63" s="58">
        <f t="shared" si="12"/>
        <v>0.7261413139</v>
      </c>
      <c r="I63" s="51">
        <f t="shared" si="13"/>
        <v>0.6822277066</v>
      </c>
      <c r="N63" s="9"/>
      <c r="O63" s="9"/>
      <c r="P63" s="9"/>
      <c r="Q63" s="9"/>
      <c r="R63" s="9"/>
    </row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0">
    <mergeCell ref="B58:D58"/>
    <mergeCell ref="E58:H58"/>
    <mergeCell ref="A1:D1"/>
    <mergeCell ref="A10:D10"/>
    <mergeCell ref="A19:D19"/>
    <mergeCell ref="A34:D34"/>
    <mergeCell ref="A36:D36"/>
    <mergeCell ref="A56:I56"/>
    <mergeCell ref="A58:A59"/>
    <mergeCell ref="I58:I59"/>
  </mergeCells>
  <printOptions/>
  <pageMargins bottom="0.75" footer="0.0" header="0.0" left="0.7" right="0.7" top="0.75"/>
  <pageSetup scale="0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7.88"/>
    <col customWidth="1" min="2" max="2" width="7.63"/>
    <col customWidth="1" min="3" max="3" width="17.25"/>
    <col customWidth="1" min="4" max="4" width="7.63"/>
    <col customWidth="1" min="5" max="5" width="13.38"/>
    <col customWidth="1" min="6" max="8" width="7.63"/>
    <col customWidth="1" min="9" max="9" width="17.25"/>
    <col customWidth="1" min="10" max="23" width="7.63"/>
    <col customWidth="1" min="24" max="26" width="8.63"/>
  </cols>
  <sheetData>
    <row r="1" ht="14.25" customHeight="1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5.0" customHeight="1">
      <c r="A2" s="12" t="s">
        <v>4</v>
      </c>
      <c r="B2" s="13"/>
      <c r="C2" s="1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4.25" customHeight="1">
      <c r="A3" s="4"/>
      <c r="B3" s="4"/>
      <c r="C3" s="4"/>
      <c r="D3" s="4"/>
      <c r="G3" s="4"/>
      <c r="H3" s="4"/>
      <c r="I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5.0" customHeight="1">
      <c r="A4" s="17" t="s">
        <v>11</v>
      </c>
      <c r="B4" s="19">
        <v>1.0</v>
      </c>
      <c r="C4" s="21" t="s">
        <v>12</v>
      </c>
      <c r="D4" s="4"/>
      <c r="E4" s="4"/>
      <c r="G4" s="4"/>
      <c r="H4" s="4"/>
      <c r="I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5.0" customHeight="1">
      <c r="A5" s="24"/>
      <c r="B5" s="4">
        <v>1.84</v>
      </c>
      <c r="C5" s="26" t="s">
        <v>17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5.0" customHeight="1">
      <c r="A6" s="24" t="s">
        <v>20</v>
      </c>
      <c r="B6" s="4">
        <v>12.01</v>
      </c>
      <c r="C6" s="26" t="s">
        <v>21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5.75" customHeight="1">
      <c r="A7" s="30" t="s">
        <v>28</v>
      </c>
      <c r="B7" s="33">
        <f>B5/B6</f>
        <v>0.1532056619</v>
      </c>
      <c r="C7" s="35" t="s">
        <v>34</v>
      </c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4.25" customHeight="1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5.0" customHeight="1">
      <c r="A9" s="17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21"/>
      <c r="X9" s="4"/>
      <c r="Y9" s="4"/>
      <c r="Z9" s="4"/>
    </row>
    <row r="10" ht="15.0" customHeight="1">
      <c r="A10" s="12" t="s">
        <v>50</v>
      </c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4"/>
      <c r="X10" s="4"/>
      <c r="Y10" s="4"/>
      <c r="Z10" s="4"/>
    </row>
    <row r="11" ht="15.0" customHeight="1">
      <c r="A11" s="2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26"/>
      <c r="X11" s="4"/>
      <c r="Y11" s="4"/>
      <c r="Z11" s="4"/>
    </row>
    <row r="12" ht="15.0" customHeight="1">
      <c r="A12" s="39" t="s">
        <v>11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26"/>
      <c r="X12" s="4"/>
      <c r="Y12" s="4"/>
      <c r="Z12" s="4"/>
    </row>
    <row r="13" ht="15.0" customHeight="1">
      <c r="A13" s="2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26"/>
      <c r="X13" s="4"/>
      <c r="Y13" s="4"/>
      <c r="Z13" s="4"/>
    </row>
    <row r="14" ht="15.0" customHeight="1">
      <c r="A14" s="41" t="s">
        <v>30</v>
      </c>
      <c r="B14" s="4"/>
      <c r="C14" s="4"/>
      <c r="D14" s="4"/>
      <c r="E14" s="43" t="s">
        <v>37</v>
      </c>
      <c r="F14" s="4"/>
      <c r="G14" s="4"/>
      <c r="H14" s="4"/>
      <c r="I14" s="43" t="s">
        <v>42</v>
      </c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26"/>
      <c r="X14" s="4"/>
      <c r="Y14" s="4"/>
      <c r="Z14" s="4"/>
    </row>
    <row r="15" ht="15.0" customHeight="1">
      <c r="A15" s="17" t="s">
        <v>11</v>
      </c>
      <c r="B15" s="19">
        <v>0.45</v>
      </c>
      <c r="C15" s="21" t="s">
        <v>12</v>
      </c>
      <c r="D15" s="4"/>
      <c r="E15" s="17" t="s">
        <v>11</v>
      </c>
      <c r="F15" s="19">
        <v>0.29</v>
      </c>
      <c r="G15" s="21" t="s">
        <v>12</v>
      </c>
      <c r="H15" s="4"/>
      <c r="I15" s="17" t="s">
        <v>11</v>
      </c>
      <c r="J15" s="19">
        <v>0.07</v>
      </c>
      <c r="K15" s="21" t="s">
        <v>12</v>
      </c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26"/>
      <c r="X15" s="4"/>
      <c r="Y15" s="4"/>
      <c r="Z15" s="4"/>
    </row>
    <row r="16" ht="15.0" customHeight="1">
      <c r="A16" s="24"/>
      <c r="B16" s="4">
        <f>$B$5*B15</f>
        <v>0.828</v>
      </c>
      <c r="C16" s="26" t="s">
        <v>17</v>
      </c>
      <c r="D16" s="4"/>
      <c r="E16" s="24"/>
      <c r="F16" s="4">
        <f>B5*F15</f>
        <v>0.5336</v>
      </c>
      <c r="G16" s="26" t="s">
        <v>17</v>
      </c>
      <c r="H16" s="4"/>
      <c r="I16" s="24"/>
      <c r="J16" s="4">
        <f>J15*B5</f>
        <v>0.1288</v>
      </c>
      <c r="K16" s="26" t="s">
        <v>17</v>
      </c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26"/>
      <c r="X16" s="4"/>
      <c r="Y16" s="4"/>
      <c r="Z16" s="4"/>
    </row>
    <row r="17" ht="15.0" customHeight="1">
      <c r="A17" s="24" t="s">
        <v>20</v>
      </c>
      <c r="B17" s="4">
        <v>12.01</v>
      </c>
      <c r="C17" s="26" t="s">
        <v>21</v>
      </c>
      <c r="D17" s="4"/>
      <c r="E17" s="24" t="s">
        <v>20</v>
      </c>
      <c r="F17" s="4">
        <v>12.01</v>
      </c>
      <c r="G17" s="26" t="s">
        <v>21</v>
      </c>
      <c r="H17" s="4"/>
      <c r="I17" s="24" t="s">
        <v>20</v>
      </c>
      <c r="J17" s="4">
        <v>12.01</v>
      </c>
      <c r="K17" s="26" t="s">
        <v>21</v>
      </c>
      <c r="L17" s="4"/>
      <c r="M17" s="50" t="s">
        <v>75</v>
      </c>
      <c r="N17" s="4"/>
      <c r="O17" s="4"/>
      <c r="P17" s="4"/>
      <c r="Q17" s="4"/>
      <c r="R17" s="4"/>
      <c r="S17" s="4"/>
      <c r="T17" s="4"/>
      <c r="U17" s="4"/>
      <c r="V17" s="4"/>
      <c r="W17" s="26"/>
      <c r="X17" s="4"/>
      <c r="Y17" s="4"/>
      <c r="Z17" s="4"/>
    </row>
    <row r="18" ht="15.0" customHeight="1">
      <c r="A18" s="30" t="s">
        <v>28</v>
      </c>
      <c r="B18" s="52">
        <f>B16/B17</f>
        <v>0.06894254788</v>
      </c>
      <c r="C18" s="35" t="s">
        <v>34</v>
      </c>
      <c r="D18" s="4"/>
      <c r="E18" s="30" t="s">
        <v>28</v>
      </c>
      <c r="F18" s="52">
        <f>F16/F17</f>
        <v>0.04442964197</v>
      </c>
      <c r="G18" s="35" t="s">
        <v>34</v>
      </c>
      <c r="H18" s="4"/>
      <c r="I18" s="30" t="s">
        <v>28</v>
      </c>
      <c r="J18" s="52">
        <f>J16/J17</f>
        <v>0.01072439634</v>
      </c>
      <c r="K18" s="35" t="s">
        <v>34</v>
      </c>
      <c r="L18" s="4"/>
      <c r="M18" s="55">
        <f>B18+F18+J18</f>
        <v>0.1240965862</v>
      </c>
      <c r="N18" s="35" t="s">
        <v>34</v>
      </c>
      <c r="O18" s="4"/>
      <c r="P18" s="4"/>
      <c r="Q18" s="4"/>
      <c r="R18" s="4"/>
      <c r="S18" s="4"/>
      <c r="T18" s="4"/>
      <c r="U18" s="4"/>
      <c r="V18" s="4"/>
      <c r="W18" s="26"/>
      <c r="X18" s="4"/>
      <c r="Y18" s="4"/>
      <c r="Z18" s="4"/>
    </row>
    <row r="19" ht="15.0" customHeight="1">
      <c r="A19" s="2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26"/>
      <c r="X19" s="4"/>
      <c r="Y19" s="4"/>
      <c r="Z19" s="4"/>
    </row>
    <row r="20" ht="15.0" customHeight="1">
      <c r="A20" s="39" t="s">
        <v>96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26"/>
      <c r="X20" s="4"/>
      <c r="Y20" s="4"/>
      <c r="Z20" s="4"/>
    </row>
    <row r="21" ht="15.75" customHeight="1">
      <c r="A21" s="39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26"/>
      <c r="X21" s="4"/>
      <c r="Y21" s="4"/>
      <c r="Z21" s="4"/>
    </row>
    <row r="22" ht="15.75" customHeight="1">
      <c r="A22" s="24" t="s">
        <v>97</v>
      </c>
      <c r="B22" s="4">
        <v>1.0</v>
      </c>
      <c r="C22" s="4" t="s">
        <v>98</v>
      </c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26"/>
      <c r="X22" s="4"/>
      <c r="Y22" s="4"/>
      <c r="Z22" s="4"/>
    </row>
    <row r="23" ht="15.75" customHeight="1">
      <c r="A23" s="24" t="s">
        <v>99</v>
      </c>
      <c r="B23" s="4">
        <v>1.23</v>
      </c>
      <c r="C23" s="4" t="s">
        <v>100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59" t="s">
        <v>101</v>
      </c>
      <c r="R23" s="61"/>
      <c r="S23" s="61"/>
      <c r="T23" s="61"/>
      <c r="U23" s="61"/>
      <c r="V23" s="62"/>
      <c r="W23" s="26"/>
      <c r="X23" s="4"/>
      <c r="Y23" s="4"/>
      <c r="Z23" s="4"/>
    </row>
    <row r="24" ht="15.75" customHeight="1">
      <c r="A24" s="24" t="s">
        <v>103</v>
      </c>
      <c r="B24" s="63">
        <f>0/100</f>
        <v>0</v>
      </c>
      <c r="C24" s="4" t="s">
        <v>104</v>
      </c>
      <c r="D24" s="4"/>
      <c r="E24" s="4" t="s">
        <v>103</v>
      </c>
      <c r="F24" s="63">
        <f>'Flow of the top Gas Products'!B29</f>
        <v>1.282029156</v>
      </c>
      <c r="G24" s="4" t="s">
        <v>12</v>
      </c>
      <c r="H24" s="4"/>
      <c r="I24" s="4"/>
      <c r="J24" s="4"/>
      <c r="K24" s="4"/>
      <c r="L24" s="4"/>
      <c r="M24" s="4"/>
      <c r="N24" s="4"/>
      <c r="O24" s="4"/>
      <c r="P24" s="4"/>
      <c r="Q24" s="66">
        <f>M18+M32</f>
        <v>0.1304776968</v>
      </c>
      <c r="R24" s="68"/>
      <c r="S24" s="68"/>
      <c r="T24" s="68"/>
      <c r="U24" s="70"/>
      <c r="V24" s="35" t="s">
        <v>34</v>
      </c>
      <c r="W24" s="26"/>
      <c r="X24" s="4"/>
      <c r="Y24" s="4"/>
      <c r="Z24" s="4"/>
    </row>
    <row r="25" ht="15.75" customHeight="1">
      <c r="A25" s="24" t="s">
        <v>109</v>
      </c>
      <c r="B25" s="63" t="s">
        <v>110</v>
      </c>
      <c r="C25" s="4" t="s">
        <v>104</v>
      </c>
      <c r="D25" s="4"/>
      <c r="E25" s="4" t="s">
        <v>109</v>
      </c>
      <c r="F25" s="63">
        <f>'Flow of the top Gas Products'!C29</f>
        <v>3.675150247</v>
      </c>
      <c r="G25" s="4" t="s">
        <v>12</v>
      </c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26"/>
      <c r="X25" s="4"/>
      <c r="Y25" s="4"/>
      <c r="Z25" s="4"/>
    </row>
    <row r="26" ht="15.75" customHeight="1">
      <c r="A26" s="24" t="s">
        <v>112</v>
      </c>
      <c r="B26" s="63" t="s">
        <v>113</v>
      </c>
      <c r="C26" s="4" t="s">
        <v>104</v>
      </c>
      <c r="D26" s="4"/>
      <c r="E26" s="4" t="s">
        <v>112</v>
      </c>
      <c r="F26" s="63">
        <f>'Flow of the top Gas Products'!D29</f>
        <v>0.5128116624</v>
      </c>
      <c r="G26" s="4" t="s">
        <v>12</v>
      </c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26"/>
      <c r="X26" s="4"/>
      <c r="Y26" s="4"/>
      <c r="Z26" s="4"/>
    </row>
    <row r="27" ht="15.75" customHeight="1">
      <c r="A27" s="2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26"/>
      <c r="X27" s="4"/>
      <c r="Y27" s="4"/>
      <c r="Z27" s="4"/>
    </row>
    <row r="28" ht="15.75" customHeight="1">
      <c r="A28" s="41" t="s">
        <v>30</v>
      </c>
      <c r="B28" s="4"/>
      <c r="C28" s="4"/>
      <c r="D28" s="4"/>
      <c r="E28" s="43" t="s">
        <v>37</v>
      </c>
      <c r="F28" s="4"/>
      <c r="G28" s="4"/>
      <c r="H28" s="4"/>
      <c r="I28" s="43" t="s">
        <v>42</v>
      </c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26"/>
      <c r="X28" s="4"/>
      <c r="Y28" s="4"/>
      <c r="Z28" s="4"/>
    </row>
    <row r="29" ht="15.75" customHeight="1">
      <c r="A29" s="17" t="s">
        <v>96</v>
      </c>
      <c r="B29" s="19">
        <f>B24*F24</f>
        <v>0</v>
      </c>
      <c r="C29" s="21" t="s">
        <v>12</v>
      </c>
      <c r="D29" s="4"/>
      <c r="E29" s="17" t="s">
        <v>96</v>
      </c>
      <c r="F29" s="19">
        <f>B25*F25</f>
        <v>0.0551272537</v>
      </c>
      <c r="G29" s="21" t="s">
        <v>12</v>
      </c>
      <c r="H29" s="4"/>
      <c r="I29" s="17" t="s">
        <v>96</v>
      </c>
      <c r="J29" s="19">
        <f>B26*F26</f>
        <v>0.007179363273</v>
      </c>
      <c r="K29" s="21" t="s">
        <v>12</v>
      </c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26"/>
      <c r="X29" s="4"/>
      <c r="Y29" s="4"/>
      <c r="Z29" s="4"/>
    </row>
    <row r="30" ht="15.75" customHeight="1">
      <c r="A30" s="24"/>
      <c r="B30" s="4">
        <f>$B$23*B29</f>
        <v>0</v>
      </c>
      <c r="C30" s="26" t="s">
        <v>17</v>
      </c>
      <c r="D30" s="4"/>
      <c r="E30" s="24"/>
      <c r="F30" s="4">
        <f>B23*F29</f>
        <v>0.06780652206</v>
      </c>
      <c r="G30" s="26" t="s">
        <v>17</v>
      </c>
      <c r="H30" s="4"/>
      <c r="I30" s="24"/>
      <c r="J30" s="4">
        <f>J29*B23</f>
        <v>0.008830616826</v>
      </c>
      <c r="K30" s="26" t="s">
        <v>17</v>
      </c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26"/>
      <c r="X30" s="4"/>
      <c r="Y30" s="4"/>
      <c r="Z30" s="4"/>
    </row>
    <row r="31" ht="15.75" customHeight="1">
      <c r="A31" s="24" t="s">
        <v>20</v>
      </c>
      <c r="B31" s="4">
        <v>12.01</v>
      </c>
      <c r="C31" s="26" t="s">
        <v>21</v>
      </c>
      <c r="D31" s="4"/>
      <c r="E31" s="24" t="s">
        <v>20</v>
      </c>
      <c r="F31" s="4">
        <v>12.01</v>
      </c>
      <c r="G31" s="26" t="s">
        <v>21</v>
      </c>
      <c r="H31" s="4"/>
      <c r="I31" s="24" t="s">
        <v>20</v>
      </c>
      <c r="J31" s="4">
        <v>12.01</v>
      </c>
      <c r="K31" s="26" t="s">
        <v>21</v>
      </c>
      <c r="L31" s="4"/>
      <c r="M31" s="4" t="s">
        <v>121</v>
      </c>
      <c r="N31" s="4"/>
      <c r="O31" s="4"/>
      <c r="P31" s="4"/>
      <c r="Q31" s="4"/>
      <c r="R31" s="4"/>
      <c r="S31" s="4"/>
      <c r="T31" s="4"/>
      <c r="U31" s="4"/>
      <c r="V31" s="4"/>
      <c r="W31" s="26"/>
      <c r="X31" s="4"/>
      <c r="Y31" s="4"/>
      <c r="Z31" s="4"/>
    </row>
    <row r="32" ht="15.75" customHeight="1">
      <c r="A32" s="30" t="s">
        <v>28</v>
      </c>
      <c r="B32" s="52">
        <f>B30/B31</f>
        <v>0</v>
      </c>
      <c r="C32" s="35" t="s">
        <v>34</v>
      </c>
      <c r="D32" s="4"/>
      <c r="E32" s="30" t="s">
        <v>28</v>
      </c>
      <c r="F32" s="52">
        <f>F30/F31</f>
        <v>0.005645838639</v>
      </c>
      <c r="G32" s="35" t="s">
        <v>34</v>
      </c>
      <c r="H32" s="4"/>
      <c r="I32" s="30" t="s">
        <v>28</v>
      </c>
      <c r="J32" s="52">
        <f>J30/J31</f>
        <v>0.0007352720088</v>
      </c>
      <c r="K32" s="35" t="s">
        <v>34</v>
      </c>
      <c r="L32" s="4"/>
      <c r="M32" s="55">
        <f>B32+F32+J32</f>
        <v>0.006381110648</v>
      </c>
      <c r="N32" s="35" t="s">
        <v>34</v>
      </c>
      <c r="O32" s="4"/>
      <c r="P32" s="4"/>
      <c r="Q32" s="4"/>
      <c r="R32" s="4"/>
      <c r="S32" s="4"/>
      <c r="T32" s="4"/>
      <c r="U32" s="4"/>
      <c r="V32" s="4"/>
      <c r="W32" s="26"/>
      <c r="X32" s="4"/>
      <c r="Y32" s="4"/>
      <c r="Z32" s="4"/>
    </row>
    <row r="33" ht="15.75" customHeight="1">
      <c r="A33" s="30"/>
      <c r="B33" s="96"/>
      <c r="C33" s="96"/>
      <c r="D33" s="96"/>
      <c r="E33" s="96"/>
      <c r="F33" s="96"/>
      <c r="G33" s="96"/>
      <c r="H33" s="96"/>
      <c r="I33" s="96"/>
      <c r="J33" s="96"/>
      <c r="K33" s="96"/>
      <c r="L33" s="96"/>
      <c r="M33" s="96"/>
      <c r="N33" s="96"/>
      <c r="O33" s="96"/>
      <c r="P33" s="96"/>
      <c r="Q33" s="96"/>
      <c r="R33" s="96"/>
      <c r="S33" s="96"/>
      <c r="T33" s="96"/>
      <c r="U33" s="96"/>
      <c r="V33" s="96"/>
      <c r="W33" s="35"/>
      <c r="X33" s="4"/>
      <c r="Y33" s="4"/>
      <c r="Z33" s="4"/>
    </row>
    <row r="34" ht="15.7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5.75" customHeight="1">
      <c r="A35" s="12" t="s">
        <v>127</v>
      </c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4"/>
      <c r="X35" s="4"/>
      <c r="Y35" s="4"/>
      <c r="Z35" s="4"/>
    </row>
    <row r="36" ht="15.75" customHeight="1">
      <c r="A36" s="2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26"/>
      <c r="X36" s="4"/>
      <c r="Y36" s="4"/>
      <c r="Z36" s="4"/>
    </row>
    <row r="37" ht="15.75" customHeight="1">
      <c r="A37" s="39" t="s">
        <v>11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26"/>
      <c r="X37" s="4"/>
      <c r="Y37" s="4"/>
      <c r="Z37" s="4"/>
    </row>
    <row r="38" ht="15.75" customHeight="1">
      <c r="A38" s="2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26"/>
      <c r="X38" s="4"/>
      <c r="Y38" s="4"/>
      <c r="Z38" s="4"/>
    </row>
    <row r="39" ht="15.75" customHeight="1">
      <c r="A39" s="41" t="s">
        <v>30</v>
      </c>
      <c r="B39" s="4"/>
      <c r="C39" s="4"/>
      <c r="D39" s="4"/>
      <c r="E39" s="43" t="s">
        <v>37</v>
      </c>
      <c r="F39" s="4"/>
      <c r="G39" s="4"/>
      <c r="H39" s="4"/>
      <c r="I39" s="43" t="s">
        <v>42</v>
      </c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26"/>
      <c r="X39" s="4"/>
      <c r="Y39" s="4"/>
      <c r="Z39" s="4"/>
    </row>
    <row r="40" ht="15.75" customHeight="1">
      <c r="A40" s="17" t="s">
        <v>11</v>
      </c>
      <c r="B40" s="19">
        <v>0.42</v>
      </c>
      <c r="C40" s="21" t="s">
        <v>12</v>
      </c>
      <c r="D40" s="4"/>
      <c r="E40" s="17" t="s">
        <v>11</v>
      </c>
      <c r="F40" s="19">
        <v>0.27</v>
      </c>
      <c r="G40" s="21" t="s">
        <v>12</v>
      </c>
      <c r="H40" s="4"/>
      <c r="I40" s="17" t="s">
        <v>11</v>
      </c>
      <c r="J40" s="19">
        <v>0.06</v>
      </c>
      <c r="K40" s="21" t="s">
        <v>12</v>
      </c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26"/>
      <c r="X40" s="4"/>
      <c r="Y40" s="4"/>
      <c r="Z40" s="4"/>
    </row>
    <row r="41" ht="15.75" customHeight="1">
      <c r="A41" s="24"/>
      <c r="B41" s="4">
        <f>B5*B40</f>
        <v>0.7728</v>
      </c>
      <c r="C41" s="26" t="s">
        <v>17</v>
      </c>
      <c r="D41" s="4"/>
      <c r="E41" s="24"/>
      <c r="F41" s="4">
        <f>B5*F40</f>
        <v>0.4968</v>
      </c>
      <c r="G41" s="26" t="s">
        <v>17</v>
      </c>
      <c r="H41" s="4"/>
      <c r="I41" s="24"/>
      <c r="J41" s="4">
        <f>B5*J40</f>
        <v>0.1104</v>
      </c>
      <c r="K41" s="26" t="s">
        <v>17</v>
      </c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26"/>
      <c r="X41" s="4"/>
      <c r="Y41" s="4"/>
      <c r="Z41" s="4"/>
    </row>
    <row r="42" ht="15.75" customHeight="1">
      <c r="A42" s="24" t="s">
        <v>20</v>
      </c>
      <c r="B42" s="4">
        <v>12.01</v>
      </c>
      <c r="C42" s="26" t="s">
        <v>21</v>
      </c>
      <c r="D42" s="4"/>
      <c r="E42" s="24" t="s">
        <v>20</v>
      </c>
      <c r="F42" s="4">
        <v>12.01</v>
      </c>
      <c r="G42" s="26" t="s">
        <v>21</v>
      </c>
      <c r="H42" s="4"/>
      <c r="I42" s="24" t="s">
        <v>20</v>
      </c>
      <c r="J42" s="4">
        <v>12.01</v>
      </c>
      <c r="K42" s="26" t="s">
        <v>21</v>
      </c>
      <c r="L42" s="4"/>
      <c r="M42" s="50" t="s">
        <v>75</v>
      </c>
      <c r="N42" s="4"/>
      <c r="O42" s="4"/>
      <c r="P42" s="4"/>
      <c r="Q42" s="4"/>
      <c r="R42" s="4"/>
      <c r="S42" s="4"/>
      <c r="T42" s="4"/>
      <c r="U42" s="4"/>
      <c r="V42" s="4"/>
      <c r="W42" s="26"/>
      <c r="X42" s="4"/>
      <c r="Y42" s="4"/>
      <c r="Z42" s="4"/>
    </row>
    <row r="43" ht="15.75" customHeight="1">
      <c r="A43" s="30" t="s">
        <v>28</v>
      </c>
      <c r="B43" s="52">
        <f>B41/B42</f>
        <v>0.06434637802</v>
      </c>
      <c r="C43" s="35" t="s">
        <v>34</v>
      </c>
      <c r="D43" s="4"/>
      <c r="E43" s="30" t="s">
        <v>28</v>
      </c>
      <c r="F43" s="52">
        <f>F41/F42</f>
        <v>0.04136552873</v>
      </c>
      <c r="G43" s="35" t="s">
        <v>34</v>
      </c>
      <c r="H43" s="4"/>
      <c r="I43" s="30" t="s">
        <v>28</v>
      </c>
      <c r="J43" s="52">
        <f>J41/J42</f>
        <v>0.009192339717</v>
      </c>
      <c r="K43" s="35" t="s">
        <v>34</v>
      </c>
      <c r="L43" s="4"/>
      <c r="M43" s="55">
        <f>B43+F43+J43</f>
        <v>0.1149042465</v>
      </c>
      <c r="N43" s="35" t="s">
        <v>34</v>
      </c>
      <c r="O43" s="4"/>
      <c r="P43" s="4"/>
      <c r="Q43" s="4"/>
      <c r="R43" s="4"/>
      <c r="S43" s="4"/>
      <c r="T43" s="4"/>
      <c r="U43" s="4"/>
      <c r="V43" s="4"/>
      <c r="W43" s="26"/>
      <c r="X43" s="4"/>
      <c r="Y43" s="4"/>
      <c r="Z43" s="4"/>
    </row>
    <row r="44" ht="15.75" customHeight="1">
      <c r="A44" s="2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26"/>
      <c r="X44" s="4"/>
      <c r="Y44" s="4"/>
      <c r="Z44" s="4"/>
    </row>
    <row r="45" ht="15.75" customHeight="1">
      <c r="A45" s="39" t="s">
        <v>96</v>
      </c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26"/>
      <c r="X45" s="4"/>
      <c r="Y45" s="4"/>
      <c r="Z45" s="4"/>
    </row>
    <row r="46" ht="15.75" customHeight="1">
      <c r="A46" s="39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26"/>
      <c r="X46" s="4"/>
      <c r="Y46" s="4"/>
      <c r="Z46" s="4"/>
    </row>
    <row r="47" ht="15.75" customHeight="1">
      <c r="A47" s="24" t="s">
        <v>97</v>
      </c>
      <c r="B47" s="4">
        <v>1.0</v>
      </c>
      <c r="C47" s="4" t="s">
        <v>98</v>
      </c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26"/>
      <c r="X47" s="4"/>
      <c r="Y47" s="4"/>
      <c r="Z47" s="4"/>
    </row>
    <row r="48" ht="15.75" customHeight="1">
      <c r="A48" s="24" t="s">
        <v>99</v>
      </c>
      <c r="B48" s="4">
        <v>1.23</v>
      </c>
      <c r="C48" s="4" t="s">
        <v>100</v>
      </c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59" t="s">
        <v>142</v>
      </c>
      <c r="R48" s="61"/>
      <c r="S48" s="61"/>
      <c r="T48" s="61"/>
      <c r="U48" s="61"/>
      <c r="V48" s="62"/>
      <c r="W48" s="26"/>
      <c r="X48" s="4"/>
      <c r="Y48" s="4"/>
      <c r="Z48" s="4"/>
    </row>
    <row r="49" ht="15.75" customHeight="1">
      <c r="A49" s="24" t="s">
        <v>103</v>
      </c>
      <c r="B49" s="63">
        <v>0.003</v>
      </c>
      <c r="C49" s="4" t="s">
        <v>104</v>
      </c>
      <c r="D49" s="4"/>
      <c r="E49" s="4" t="s">
        <v>103</v>
      </c>
      <c r="F49" s="4">
        <v>1.203</v>
      </c>
      <c r="G49" s="4" t="s">
        <v>12</v>
      </c>
      <c r="H49" s="4"/>
      <c r="I49" s="4"/>
      <c r="J49" s="4"/>
      <c r="K49" s="4"/>
      <c r="L49" s="4"/>
      <c r="M49" s="4"/>
      <c r="N49" s="4"/>
      <c r="O49" s="4"/>
      <c r="P49" s="4"/>
      <c r="Q49" s="66">
        <f>M43+M57</f>
        <v>0.1201634198</v>
      </c>
      <c r="R49" s="68"/>
      <c r="S49" s="68"/>
      <c r="T49" s="68"/>
      <c r="U49" s="70"/>
      <c r="V49" s="35" t="s">
        <v>34</v>
      </c>
      <c r="W49" s="26"/>
      <c r="X49" s="4"/>
      <c r="Y49" s="4"/>
      <c r="Z49" s="4"/>
    </row>
    <row r="50" ht="15.75" customHeight="1">
      <c r="A50" s="24" t="s">
        <v>109</v>
      </c>
      <c r="B50" s="63">
        <v>0.012</v>
      </c>
      <c r="C50" s="4" t="s">
        <v>104</v>
      </c>
      <c r="D50" s="4"/>
      <c r="E50" s="4" t="s">
        <v>109</v>
      </c>
      <c r="F50" s="4">
        <v>3.58968163656431</v>
      </c>
      <c r="G50" s="4" t="s">
        <v>12</v>
      </c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26"/>
      <c r="X50" s="4"/>
      <c r="Y50" s="4"/>
      <c r="Z50" s="4"/>
    </row>
    <row r="51" ht="15.75" customHeight="1">
      <c r="A51" s="24" t="s">
        <v>112</v>
      </c>
      <c r="B51" s="63">
        <v>0.013</v>
      </c>
      <c r="C51" s="4" t="s">
        <v>104</v>
      </c>
      <c r="D51" s="4"/>
      <c r="E51" s="4" t="s">
        <v>112</v>
      </c>
      <c r="F51" s="4">
        <v>0.358968163656431</v>
      </c>
      <c r="G51" s="4" t="s">
        <v>12</v>
      </c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26"/>
      <c r="X51" s="4"/>
      <c r="Y51" s="4"/>
      <c r="Z51" s="4"/>
    </row>
    <row r="52" ht="15.75" customHeight="1">
      <c r="A52" s="2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26"/>
      <c r="X52" s="4"/>
      <c r="Y52" s="4"/>
      <c r="Z52" s="4"/>
    </row>
    <row r="53" ht="15.75" customHeight="1">
      <c r="A53" s="41" t="s">
        <v>30</v>
      </c>
      <c r="B53" s="4"/>
      <c r="C53" s="4"/>
      <c r="D53" s="4"/>
      <c r="E53" s="43" t="s">
        <v>37</v>
      </c>
      <c r="F53" s="4"/>
      <c r="G53" s="4"/>
      <c r="H53" s="4"/>
      <c r="I53" s="43" t="s">
        <v>42</v>
      </c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26"/>
      <c r="X53" s="4"/>
      <c r="Y53" s="4"/>
      <c r="Z53" s="4"/>
    </row>
    <row r="54" ht="15.75" customHeight="1">
      <c r="A54" s="17" t="s">
        <v>96</v>
      </c>
      <c r="B54" s="19">
        <f>B49*F49</f>
        <v>0.003609</v>
      </c>
      <c r="C54" s="21" t="s">
        <v>12</v>
      </c>
      <c r="D54" s="4"/>
      <c r="E54" s="17" t="s">
        <v>96</v>
      </c>
      <c r="F54" s="19">
        <f>B50*F50</f>
        <v>0.04307617964</v>
      </c>
      <c r="G54" s="21" t="s">
        <v>12</v>
      </c>
      <c r="H54" s="4"/>
      <c r="I54" s="17" t="s">
        <v>96</v>
      </c>
      <c r="J54" s="19">
        <f>B51*F51</f>
        <v>0.004666586128</v>
      </c>
      <c r="K54" s="21" t="s">
        <v>12</v>
      </c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26"/>
      <c r="X54" s="4"/>
      <c r="Y54" s="4"/>
      <c r="Z54" s="4"/>
    </row>
    <row r="55" ht="15.75" customHeight="1">
      <c r="A55" s="24"/>
      <c r="B55" s="4">
        <f>$B$23*B54</f>
        <v>0.00443907</v>
      </c>
      <c r="C55" s="26" t="s">
        <v>17</v>
      </c>
      <c r="D55" s="4"/>
      <c r="E55" s="24"/>
      <c r="F55" s="4">
        <f>B48*F54</f>
        <v>0.05298370096</v>
      </c>
      <c r="G55" s="26" t="s">
        <v>17</v>
      </c>
      <c r="H55" s="4"/>
      <c r="I55" s="24"/>
      <c r="J55" s="4">
        <f>J54*B48</f>
        <v>0.005739900937</v>
      </c>
      <c r="K55" s="26" t="s">
        <v>17</v>
      </c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26"/>
      <c r="X55" s="4"/>
      <c r="Y55" s="4"/>
      <c r="Z55" s="4"/>
    </row>
    <row r="56" ht="15.75" customHeight="1">
      <c r="A56" s="24" t="s">
        <v>20</v>
      </c>
      <c r="B56" s="4">
        <v>12.01</v>
      </c>
      <c r="C56" s="26" t="s">
        <v>21</v>
      </c>
      <c r="D56" s="4"/>
      <c r="E56" s="24" t="s">
        <v>20</v>
      </c>
      <c r="F56" s="4">
        <v>12.01</v>
      </c>
      <c r="G56" s="26" t="s">
        <v>21</v>
      </c>
      <c r="H56" s="4"/>
      <c r="I56" s="24" t="s">
        <v>20</v>
      </c>
      <c r="J56" s="4">
        <v>12.01</v>
      </c>
      <c r="K56" s="26" t="s">
        <v>21</v>
      </c>
      <c r="L56" s="4"/>
      <c r="M56" s="4" t="s">
        <v>121</v>
      </c>
      <c r="N56" s="4"/>
      <c r="O56" s="4"/>
      <c r="P56" s="4"/>
      <c r="Q56" s="4"/>
      <c r="R56" s="4"/>
      <c r="S56" s="4"/>
      <c r="T56" s="4"/>
      <c r="U56" s="4"/>
      <c r="V56" s="4"/>
      <c r="W56" s="26"/>
      <c r="X56" s="4"/>
      <c r="Y56" s="4"/>
      <c r="Z56" s="4"/>
    </row>
    <row r="57" ht="15.75" customHeight="1">
      <c r="A57" s="30" t="s">
        <v>28</v>
      </c>
      <c r="B57" s="52">
        <f>B55/B56</f>
        <v>0.0003696144879</v>
      </c>
      <c r="C57" s="35" t="s">
        <v>34</v>
      </c>
      <c r="D57" s="4"/>
      <c r="E57" s="30" t="s">
        <v>28</v>
      </c>
      <c r="F57" s="52">
        <f>F55/F56</f>
        <v>0.004411632053</v>
      </c>
      <c r="G57" s="35" t="s">
        <v>34</v>
      </c>
      <c r="H57" s="4"/>
      <c r="I57" s="30" t="s">
        <v>28</v>
      </c>
      <c r="J57" s="117">
        <f>J55/J56</f>
        <v>0.0004779268057</v>
      </c>
      <c r="K57" s="35" t="s">
        <v>34</v>
      </c>
      <c r="L57" s="4"/>
      <c r="M57" s="55">
        <f>B57+F57+J57</f>
        <v>0.005259173347</v>
      </c>
      <c r="N57" s="35" t="s">
        <v>34</v>
      </c>
      <c r="O57" s="4"/>
      <c r="P57" s="4"/>
      <c r="Q57" s="4"/>
      <c r="R57" s="4"/>
      <c r="S57" s="4"/>
      <c r="T57" s="4"/>
      <c r="U57" s="4"/>
      <c r="V57" s="4"/>
      <c r="W57" s="26"/>
      <c r="X57" s="4"/>
      <c r="Y57" s="4"/>
      <c r="Z57" s="4"/>
    </row>
    <row r="58" ht="15.75" customHeight="1">
      <c r="A58" s="30"/>
      <c r="B58" s="96"/>
      <c r="C58" s="96"/>
      <c r="D58" s="96"/>
      <c r="E58" s="96"/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  <c r="V58" s="96"/>
      <c r="W58" s="35"/>
      <c r="X58" s="4"/>
      <c r="Y58" s="4"/>
      <c r="Z58" s="4"/>
    </row>
    <row r="59" ht="15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5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5.75" customHeight="1">
      <c r="A61" s="12" t="s">
        <v>151</v>
      </c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4"/>
      <c r="X61" s="4"/>
      <c r="Y61" s="4"/>
      <c r="Z61" s="4"/>
    </row>
    <row r="62" ht="15.75" customHeight="1">
      <c r="A62" s="2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26"/>
      <c r="X62" s="4"/>
      <c r="Y62" s="4"/>
      <c r="Z62" s="4"/>
    </row>
    <row r="63" ht="15.75" customHeight="1">
      <c r="A63" s="39" t="s">
        <v>11</v>
      </c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26"/>
      <c r="X63" s="4"/>
      <c r="Y63" s="4"/>
      <c r="Z63" s="4"/>
    </row>
    <row r="64" ht="15.75" customHeight="1">
      <c r="A64" s="2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26"/>
      <c r="X64" s="4"/>
      <c r="Y64" s="4"/>
      <c r="Z64" s="4"/>
    </row>
    <row r="65" ht="15.75" customHeight="1">
      <c r="A65" s="41" t="s">
        <v>30</v>
      </c>
      <c r="B65" s="4"/>
      <c r="C65" s="4"/>
      <c r="D65" s="4"/>
      <c r="E65" s="43" t="s">
        <v>37</v>
      </c>
      <c r="F65" s="4"/>
      <c r="G65" s="4"/>
      <c r="H65" s="4"/>
      <c r="I65" s="43" t="s">
        <v>42</v>
      </c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26"/>
      <c r="X65" s="4"/>
      <c r="Y65" s="4"/>
      <c r="Z65" s="4"/>
    </row>
    <row r="66" ht="15.75" customHeight="1">
      <c r="A66" s="17" t="s">
        <v>11</v>
      </c>
      <c r="B66" s="19">
        <v>0.32</v>
      </c>
      <c r="C66" s="21" t="s">
        <v>12</v>
      </c>
      <c r="D66" s="4"/>
      <c r="E66" s="17" t="s">
        <v>11</v>
      </c>
      <c r="F66" s="19">
        <v>0.25</v>
      </c>
      <c r="G66" s="21" t="s">
        <v>12</v>
      </c>
      <c r="H66" s="4"/>
      <c r="I66" s="17" t="s">
        <v>11</v>
      </c>
      <c r="J66" s="19">
        <v>0.16</v>
      </c>
      <c r="K66" s="21" t="s">
        <v>12</v>
      </c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26"/>
      <c r="X66" s="4"/>
      <c r="Y66" s="4"/>
      <c r="Z66" s="4"/>
    </row>
    <row r="67" ht="15.75" customHeight="1">
      <c r="A67" s="24"/>
      <c r="B67" s="4">
        <f>B5*B66</f>
        <v>0.5888</v>
      </c>
      <c r="C67" s="26" t="s">
        <v>17</v>
      </c>
      <c r="D67" s="4"/>
      <c r="E67" s="24"/>
      <c r="F67" s="4">
        <f>B5*F66</f>
        <v>0.46</v>
      </c>
      <c r="G67" s="26" t="s">
        <v>17</v>
      </c>
      <c r="H67" s="4"/>
      <c r="I67" s="24"/>
      <c r="J67" s="4">
        <f>J66*B5</f>
        <v>0.2944</v>
      </c>
      <c r="K67" s="26" t="s">
        <v>17</v>
      </c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26"/>
      <c r="X67" s="4"/>
      <c r="Y67" s="4"/>
      <c r="Z67" s="4"/>
    </row>
    <row r="68" ht="15.75" customHeight="1">
      <c r="A68" s="24" t="s">
        <v>20</v>
      </c>
      <c r="B68" s="4">
        <v>12.01</v>
      </c>
      <c r="C68" s="26" t="s">
        <v>21</v>
      </c>
      <c r="D68" s="4"/>
      <c r="E68" s="24" t="s">
        <v>20</v>
      </c>
      <c r="F68" s="4">
        <v>12.01</v>
      </c>
      <c r="G68" s="26" t="s">
        <v>21</v>
      </c>
      <c r="H68" s="4"/>
      <c r="I68" s="24" t="s">
        <v>20</v>
      </c>
      <c r="J68" s="4">
        <v>12.01</v>
      </c>
      <c r="K68" s="26" t="s">
        <v>21</v>
      </c>
      <c r="L68" s="4"/>
      <c r="M68" s="50" t="s">
        <v>75</v>
      </c>
      <c r="N68" s="4"/>
      <c r="O68" s="4"/>
      <c r="P68" s="4"/>
      <c r="Q68" s="4"/>
      <c r="R68" s="4"/>
      <c r="S68" s="4"/>
      <c r="T68" s="4"/>
      <c r="U68" s="4"/>
      <c r="V68" s="4"/>
      <c r="W68" s="26"/>
      <c r="X68" s="4"/>
      <c r="Y68" s="4"/>
      <c r="Z68" s="4"/>
    </row>
    <row r="69" ht="15.75" customHeight="1">
      <c r="A69" s="30" t="s">
        <v>28</v>
      </c>
      <c r="B69" s="52">
        <f>B67/B68</f>
        <v>0.04902581182</v>
      </c>
      <c r="C69" s="35" t="s">
        <v>34</v>
      </c>
      <c r="D69" s="4"/>
      <c r="E69" s="30" t="s">
        <v>28</v>
      </c>
      <c r="F69" s="52">
        <f>F67/F68</f>
        <v>0.03830141549</v>
      </c>
      <c r="G69" s="35" t="s">
        <v>34</v>
      </c>
      <c r="H69" s="4"/>
      <c r="I69" s="30" t="s">
        <v>28</v>
      </c>
      <c r="J69" s="52">
        <f>J67/J68</f>
        <v>0.02451290591</v>
      </c>
      <c r="K69" s="35" t="s">
        <v>34</v>
      </c>
      <c r="L69" s="4"/>
      <c r="M69" s="55">
        <f>B69+F69+J69</f>
        <v>0.1118401332</v>
      </c>
      <c r="N69" s="35" t="s">
        <v>34</v>
      </c>
      <c r="O69" s="4"/>
      <c r="P69" s="4"/>
      <c r="Q69" s="4"/>
      <c r="R69" s="4"/>
      <c r="S69" s="4"/>
      <c r="T69" s="4"/>
      <c r="U69" s="4"/>
      <c r="V69" s="4"/>
      <c r="W69" s="26"/>
      <c r="X69" s="4"/>
      <c r="Y69" s="4"/>
      <c r="Z69" s="4"/>
    </row>
    <row r="70" ht="15.75" customHeight="1">
      <c r="A70" s="2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26"/>
      <c r="X70" s="4"/>
      <c r="Y70" s="4"/>
      <c r="Z70" s="4"/>
    </row>
    <row r="71" ht="15.75" customHeight="1">
      <c r="A71" s="39" t="s">
        <v>96</v>
      </c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26"/>
      <c r="X71" s="4"/>
      <c r="Y71" s="4"/>
      <c r="Z71" s="4"/>
    </row>
    <row r="72" ht="15.75" customHeight="1">
      <c r="A72" s="39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26"/>
      <c r="X72" s="4"/>
      <c r="Y72" s="4"/>
      <c r="Z72" s="4"/>
    </row>
    <row r="73" ht="15.75" customHeight="1">
      <c r="A73" s="24" t="s">
        <v>97</v>
      </c>
      <c r="B73" s="4">
        <v>1.0</v>
      </c>
      <c r="C73" s="4" t="s">
        <v>98</v>
      </c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26"/>
      <c r="X73" s="4"/>
      <c r="Y73" s="4"/>
      <c r="Z73" s="4"/>
    </row>
    <row r="74" ht="15.75" customHeight="1">
      <c r="A74" s="24" t="s">
        <v>99</v>
      </c>
      <c r="B74" s="4">
        <v>1.23</v>
      </c>
      <c r="C74" s="4" t="s">
        <v>100</v>
      </c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59" t="s">
        <v>152</v>
      </c>
      <c r="R74" s="61"/>
      <c r="S74" s="61"/>
      <c r="T74" s="61"/>
      <c r="U74" s="61"/>
      <c r="V74" s="62"/>
      <c r="W74" s="26"/>
      <c r="X74" s="4"/>
      <c r="Y74" s="4"/>
      <c r="Z74" s="4"/>
    </row>
    <row r="75" ht="15.75" customHeight="1">
      <c r="A75" s="24" t="s">
        <v>103</v>
      </c>
      <c r="B75" s="63">
        <f>0/100</f>
        <v>0</v>
      </c>
      <c r="C75" s="4" t="s">
        <v>104</v>
      </c>
      <c r="D75" s="4"/>
      <c r="E75" s="4" t="s">
        <v>103</v>
      </c>
      <c r="F75" s="63">
        <v>1.11</v>
      </c>
      <c r="G75" s="4" t="s">
        <v>12</v>
      </c>
      <c r="H75" s="4"/>
      <c r="I75" s="4"/>
      <c r="J75" s="4"/>
      <c r="K75" s="4"/>
      <c r="L75" s="4"/>
      <c r="M75" s="4"/>
      <c r="N75" s="4"/>
      <c r="O75" s="4"/>
      <c r="P75" s="4"/>
      <c r="Q75" s="66">
        <f>M69+M83</f>
        <v>0.1168174854</v>
      </c>
      <c r="R75" s="68"/>
      <c r="S75" s="68"/>
      <c r="T75" s="68"/>
      <c r="U75" s="70"/>
      <c r="V75" s="35" t="s">
        <v>34</v>
      </c>
      <c r="W75" s="26"/>
      <c r="X75" s="4"/>
      <c r="Y75" s="4"/>
      <c r="Z75" s="4"/>
    </row>
    <row r="76" ht="15.75" customHeight="1">
      <c r="A76" s="24" t="s">
        <v>109</v>
      </c>
      <c r="B76" s="63">
        <v>0.012</v>
      </c>
      <c r="C76" s="4" t="s">
        <v>104</v>
      </c>
      <c r="D76" s="4"/>
      <c r="E76" s="4" t="s">
        <v>109</v>
      </c>
      <c r="F76" s="63">
        <v>3.25</v>
      </c>
      <c r="G76" s="4" t="s">
        <v>12</v>
      </c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26"/>
      <c r="X76" s="4"/>
      <c r="Y76" s="4"/>
      <c r="Z76" s="4"/>
    </row>
    <row r="77" ht="15.75" customHeight="1">
      <c r="A77" s="24" t="s">
        <v>112</v>
      </c>
      <c r="B77" s="63">
        <v>0.015</v>
      </c>
      <c r="C77" s="4" t="s">
        <v>104</v>
      </c>
      <c r="D77" s="4"/>
      <c r="E77" s="4" t="s">
        <v>112</v>
      </c>
      <c r="F77" s="63">
        <v>0.64</v>
      </c>
      <c r="G77" s="4" t="s">
        <v>12</v>
      </c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26"/>
      <c r="X77" s="4"/>
      <c r="Y77" s="4"/>
      <c r="Z77" s="4"/>
    </row>
    <row r="78" ht="15.75" customHeight="1">
      <c r="A78" s="2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26"/>
      <c r="X78" s="4"/>
      <c r="Y78" s="4"/>
      <c r="Z78" s="4"/>
    </row>
    <row r="79" ht="15.75" customHeight="1">
      <c r="A79" s="41" t="s">
        <v>30</v>
      </c>
      <c r="B79" s="4"/>
      <c r="C79" s="4"/>
      <c r="D79" s="4"/>
      <c r="E79" s="43" t="s">
        <v>37</v>
      </c>
      <c r="F79" s="4"/>
      <c r="G79" s="4"/>
      <c r="H79" s="4"/>
      <c r="I79" s="43" t="s">
        <v>42</v>
      </c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26"/>
      <c r="X79" s="4"/>
      <c r="Y79" s="4"/>
      <c r="Z79" s="4"/>
    </row>
    <row r="80" ht="15.75" customHeight="1">
      <c r="A80" s="17" t="s">
        <v>96</v>
      </c>
      <c r="B80" s="19">
        <f>B75*F75</f>
        <v>0</v>
      </c>
      <c r="C80" s="21" t="s">
        <v>12</v>
      </c>
      <c r="D80" s="4"/>
      <c r="E80" s="17" t="s">
        <v>96</v>
      </c>
      <c r="F80" s="19">
        <f>B76*F76</f>
        <v>0.039</v>
      </c>
      <c r="G80" s="21" t="s">
        <v>12</v>
      </c>
      <c r="H80" s="4"/>
      <c r="I80" s="17" t="s">
        <v>96</v>
      </c>
      <c r="J80" s="19">
        <f>B77*F77</f>
        <v>0.0096</v>
      </c>
      <c r="K80" s="21" t="s">
        <v>12</v>
      </c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26"/>
      <c r="X80" s="4"/>
      <c r="Y80" s="4"/>
      <c r="Z80" s="4"/>
    </row>
    <row r="81" ht="15.75" customHeight="1">
      <c r="A81" s="24"/>
      <c r="B81" s="4">
        <f>$B$23*B80</f>
        <v>0</v>
      </c>
      <c r="C81" s="26" t="s">
        <v>17</v>
      </c>
      <c r="D81" s="4"/>
      <c r="E81" s="24"/>
      <c r="F81" s="4">
        <f>B74*F80</f>
        <v>0.04797</v>
      </c>
      <c r="G81" s="26" t="s">
        <v>17</v>
      </c>
      <c r="H81" s="4"/>
      <c r="I81" s="24"/>
      <c r="J81" s="4">
        <f>J80*B74</f>
        <v>0.011808</v>
      </c>
      <c r="K81" s="26" t="s">
        <v>17</v>
      </c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26"/>
      <c r="X81" s="4"/>
      <c r="Y81" s="4"/>
      <c r="Z81" s="4"/>
    </row>
    <row r="82" ht="15.75" customHeight="1">
      <c r="A82" s="24" t="s">
        <v>20</v>
      </c>
      <c r="B82" s="4">
        <v>12.01</v>
      </c>
      <c r="C82" s="26" t="s">
        <v>21</v>
      </c>
      <c r="D82" s="4"/>
      <c r="E82" s="24" t="s">
        <v>20</v>
      </c>
      <c r="F82" s="4">
        <v>12.01</v>
      </c>
      <c r="G82" s="26" t="s">
        <v>21</v>
      </c>
      <c r="H82" s="4"/>
      <c r="I82" s="24" t="s">
        <v>20</v>
      </c>
      <c r="J82" s="4">
        <v>12.01</v>
      </c>
      <c r="K82" s="26" t="s">
        <v>21</v>
      </c>
      <c r="L82" s="4"/>
      <c r="M82" s="4" t="s">
        <v>121</v>
      </c>
      <c r="N82" s="4"/>
      <c r="O82" s="4"/>
      <c r="P82" s="4"/>
      <c r="Q82" s="4"/>
      <c r="R82" s="4"/>
      <c r="S82" s="4"/>
      <c r="T82" s="4"/>
      <c r="U82" s="4"/>
      <c r="V82" s="4"/>
      <c r="W82" s="26"/>
      <c r="X82" s="4"/>
      <c r="Y82" s="4"/>
      <c r="Z82" s="4"/>
    </row>
    <row r="83" ht="15.75" customHeight="1">
      <c r="A83" s="30" t="s">
        <v>28</v>
      </c>
      <c r="B83" s="52">
        <f>B81/B82</f>
        <v>0</v>
      </c>
      <c r="C83" s="35" t="s">
        <v>34</v>
      </c>
      <c r="D83" s="4"/>
      <c r="E83" s="30" t="s">
        <v>28</v>
      </c>
      <c r="F83" s="52">
        <f>F81/F82</f>
        <v>0.003994171524</v>
      </c>
      <c r="G83" s="35" t="s">
        <v>34</v>
      </c>
      <c r="H83" s="4"/>
      <c r="I83" s="30" t="s">
        <v>28</v>
      </c>
      <c r="J83" s="52">
        <f>J81/J82</f>
        <v>0.0009831806828</v>
      </c>
      <c r="K83" s="35" t="s">
        <v>34</v>
      </c>
      <c r="L83" s="4"/>
      <c r="M83" s="55">
        <f>B83+F83+J83</f>
        <v>0.004977352206</v>
      </c>
      <c r="N83" s="35" t="s">
        <v>34</v>
      </c>
      <c r="O83" s="4"/>
      <c r="P83" s="4"/>
      <c r="Q83" s="4"/>
      <c r="R83" s="4"/>
      <c r="S83" s="4"/>
      <c r="T83" s="4"/>
      <c r="U83" s="4"/>
      <c r="V83" s="4"/>
      <c r="W83" s="26"/>
      <c r="X83" s="4"/>
      <c r="Y83" s="4"/>
      <c r="Z83" s="4"/>
    </row>
    <row r="84" ht="15.75" customHeight="1">
      <c r="A84" s="30"/>
      <c r="B84" s="96"/>
      <c r="C84" s="96"/>
      <c r="D84" s="96"/>
      <c r="E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  <c r="U84" s="96"/>
      <c r="V84" s="96"/>
      <c r="W84" s="35"/>
      <c r="X84" s="4"/>
      <c r="Y84" s="4"/>
      <c r="Z84" s="4"/>
    </row>
    <row r="85" ht="14.2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4.2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4.2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4.2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4.2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4.2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4.2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4.2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4.2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4.2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4.2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4.2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4.2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4.2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4.2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4.2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4.2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4.2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4.2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4.2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4.2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4.2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4.2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4.2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4.2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4.2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4.2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4.2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4.2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4.2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4.2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4.2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4.2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4.2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4.2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4.2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4.2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4.2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4.2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4.2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4.2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4.2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4.2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4.2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4.2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4.2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4.2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4.2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4.2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4.2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4.2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4.2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4.2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4.2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4.2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4.2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4.2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4.2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4.2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4.2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4.2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4.2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4.2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4.2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4.2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4.2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4.2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4.2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4.2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4.2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4.2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4.2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4.2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4.2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4.2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4.2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4.2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4.2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4.2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4.2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4.2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4.2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4.2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4.2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4.2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4.2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4.2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4.2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4.2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4.2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4.2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4.2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4.2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4.2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4.2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4.2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4.2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4.2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4.2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4.2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4.2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4.2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4.2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4.2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4.2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4.2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4.2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4.2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4.2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4.2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4.2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4.2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4.2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4.2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4.2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4.2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4.2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4.2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4.2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4.2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4.2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4.2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4.2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4.2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4.2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4.2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4.2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4.2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4.2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4.2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4.2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4.2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4.2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4.2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4.2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4.2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4.2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4.2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4.2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4.2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4.2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4.2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4.2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4.2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4.2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4.2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4.2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4.2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4.2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4.2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4.2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4.2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4.2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4.2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4.2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4.2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4.2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4.2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4.2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4.2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4.2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4.2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4.2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4.2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4.2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4.2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4.2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4.2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4.2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4.2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4.2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4.2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4.2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4.2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4.2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4.2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4.2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4.2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4.2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4.2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4.2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4.2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4.2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4.2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4.2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4.2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4.2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4.2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4.2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4.2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4.2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4.2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4.2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4.2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4.2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4.2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4.2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4.2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4.2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4.2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4.2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4.2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4.2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4.2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4.2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4.2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4.2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4.2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4.2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4.2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4.2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4.2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4.2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4.2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4.2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4.2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4.2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4.2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4.2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4.2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4.2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4.2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4.2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4.2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4.2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4.2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4.2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4.2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4.2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4.2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4.2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4.2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4.2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4.2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4.2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4.2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4.2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4.2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4.2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4.2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4.2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4.2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4.2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4.2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4.2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4.2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4.2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4.2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4.2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4.2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4.2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4.2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4.2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4.2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4.2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4.2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4.2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4.2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4.2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4.2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4.2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4.2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4.2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4.2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4.2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4.2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4.2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4.2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4.2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4.2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4.2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4.2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4.2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4.2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4.2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4.2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4.2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4.2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4.2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4.2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4.2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4.2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4.2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4.2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4.2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4.2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4.2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4.2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4.2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4.2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4.2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4.2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4.2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4.2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4.2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4.2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4.2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4.2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4.2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4.2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4.2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4.2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4.2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4.2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4.2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4.2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4.2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4.2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4.2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4.2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4.2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4.2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4.2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4.2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4.2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4.2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4.2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4.2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4.2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4.2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4.2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4.2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4.2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4.2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4.2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4.2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4.2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4.2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4.2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4.2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4.2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4.2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4.2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4.2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4.2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4.2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4.2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4.2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4.2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4.2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4.2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4.2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4.2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4.2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4.2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4.2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4.2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4.2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4.2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4.2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4.2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4.2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4.2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4.2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4.2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4.2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4.2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4.2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4.2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4.2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4.2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4.2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4.2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4.2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4.2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4.2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4.2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4.2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4.2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4.2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4.2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4.2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4.2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4.2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4.2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4.2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4.2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4.2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4.2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4.2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4.2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4.2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4.2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4.2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4.2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4.2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4.2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4.2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4.2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4.2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4.2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4.2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4.2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4.2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4.2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4.2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4.2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4.2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4.2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4.2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4.2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4.2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4.2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4.2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4.2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4.2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4.2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4.2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4.2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4.2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4.2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4.2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4.2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4.2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4.2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4.2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4.2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4.2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4.2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4.2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4.2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4.2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4.2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4.2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4.2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4.2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4.2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4.2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4.2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4.2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4.2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4.2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4.2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4.2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4.2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4.2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4.2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4.2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4.2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4.2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4.2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4.2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4.2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4.2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4.2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4.2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4.2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4.2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4.2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4.2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4.2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4.2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4.2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4.2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4.2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4.2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4.2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4.2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4.2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4.2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4.2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4.2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4.2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4.2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4.2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4.2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4.2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4.2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4.2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4.2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4.2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4.2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4.2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4.2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4.2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4.2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4.2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4.2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4.2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4.2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4.2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4.2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4.2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4.2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4.2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4.2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4.2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4.2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4.2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4.2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4.2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4.2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4.2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4.2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4.2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4.2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4.2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4.2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4.2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4.2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4.2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4.2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4.2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4.2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4.2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4.2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4.2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4.2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4.2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4.2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4.2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4.2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4.2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4.2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4.2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4.2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4.2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4.2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4.2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4.2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4.2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4.2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4.2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4.2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4.2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4.2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4.2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4.2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4.2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4.2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4.2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4.2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4.2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4.2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4.2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4.2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4.2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4.2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4.2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4.2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4.2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4.2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4.2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4.2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4.2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4.2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4.2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4.2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4.2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4.2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4.2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4.2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4.2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4.2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4.2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4.2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4.2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4.2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4.2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4.2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4.2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4.2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4.2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4.2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4.2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4.2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4.2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4.2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4.2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4.2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4.2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4.2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4.2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4.2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4.2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4.2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4.2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4.2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4.2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4.2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4.2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4.2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4.2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4.2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4.2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4.2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4.2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4.2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4.2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4.2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4.2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4.2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4.2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4.2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4.2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4.2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4.2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4.2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4.2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4.2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4.2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4.2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4.2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4.2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4.2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4.2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4.2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4.2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4.2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4.2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4.2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4.2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4.2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4.2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4.2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4.2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4.2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4.2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4.2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4.2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4.2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4.2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4.2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4.2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4.2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4.2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4.2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4.2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4.2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4.2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4.2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4.2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4.2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4.2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4.2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4.2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4.2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4.2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4.2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4.2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4.2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4.2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4.2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4.2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4.2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4.2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4.2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4.2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4.2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4.2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4.2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4.2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4.2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4.2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4.2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4.2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4.2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4.2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4.2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4.2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4.2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4.2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4.2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4.2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4.2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4.2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4.2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4.2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4.2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4.2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4.2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4.2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4.2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4.2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4.2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4.2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4.2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4.2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4.2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4.2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4.2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4.2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4.2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4.2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4.2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4.2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4.2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4.2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4.2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4.2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4.2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4.2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4.2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4.2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4.2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4.2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4.2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4.2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4.2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4.2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4.2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4.2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4.2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4.2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4.2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4.2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4.2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4.2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4.2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4.2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4.2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4.2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4.2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4.2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4.2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4.2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4.2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4.2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4.2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4.2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4.2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4.2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4.2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4.2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4.2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4.2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4.2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4.2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4.2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4.2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4.2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4.2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4.2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4.2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4.2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4.2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4.2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4.2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4.2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4.2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4.2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4.2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4.2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4.2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4.2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4.2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4.2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4.2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4.2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4.2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4.2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4.2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4.2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4.2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4.2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4.2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4.2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4.2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4.2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4.2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4.2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4.2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4.2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4.2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4.2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4.2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4.2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4.2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4.2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4.2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4.2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4.2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4.2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4.2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4.2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4.2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4.2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4.2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4.2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4.2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4.2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4.2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4.2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4.2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4.2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4.2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4.2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4.2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4.2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4.2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4.2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4.2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4.2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4.2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4.2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4.2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4.2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4.2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4.2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4.2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4.2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4.2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4.2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4.2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4.2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4.2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4.2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4.2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4.2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4.2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4.2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4.2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4.2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4.2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4.2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4.2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4.2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4.2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4.2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4.2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4.2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4.2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4.2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4.2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4.2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4.2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4.2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4.2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4.2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4.2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4.2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4.2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4.2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4.2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4.2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4.2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4.2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4.2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4.2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4.2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4.2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4.2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4.2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4.2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4.2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4.2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4.2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4.2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4.2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4.2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4.2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4.2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4.2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4.2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4.2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4.2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4.2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4.2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4.2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4.2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4.2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4.2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4.2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4.2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4.2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4.2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4.2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4.2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4.2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4.2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4.2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4.2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4.2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4.2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4.2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4.2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4.2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4.2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4.2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4.2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4.2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4.2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4.2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4.2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4.2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4.2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4.2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4.2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4.2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4.2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4.2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4.2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4.2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4.2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4.2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4.2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4.2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4.2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4.2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4.2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4.2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4.2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4.2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4.2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4.2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4.2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4.2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4.2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4.2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4.2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4.2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4.2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4.2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4.2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4.2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4.2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10">
    <mergeCell ref="Q49:U49"/>
    <mergeCell ref="Q74:V74"/>
    <mergeCell ref="Q75:U75"/>
    <mergeCell ref="A2:C2"/>
    <mergeCell ref="A10:W10"/>
    <mergeCell ref="Q23:V23"/>
    <mergeCell ref="Q24:U24"/>
    <mergeCell ref="A35:W35"/>
    <mergeCell ref="Q48:V48"/>
    <mergeCell ref="A61:W61"/>
  </mergeCells>
  <printOptions/>
  <pageMargins bottom="0.75" footer="0.0" header="0.0" left="0.7" right="0.7" top="0.75"/>
  <pageSetup scale="0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5.63"/>
    <col customWidth="1" min="2" max="2" width="16.75"/>
    <col customWidth="1" min="3" max="3" width="17.38"/>
    <col customWidth="1" min="4" max="4" width="11.38"/>
    <col customWidth="1" min="5" max="5" width="13.0"/>
    <col customWidth="1" min="6" max="6" width="9.38"/>
    <col customWidth="1" min="7" max="10" width="8.63"/>
    <col customWidth="1" min="11" max="11" width="25.63"/>
    <col customWidth="1" min="12" max="26" width="8.63"/>
  </cols>
  <sheetData>
    <row r="1" ht="14.25" customHeight="1">
      <c r="A1" s="80" t="s">
        <v>115</v>
      </c>
      <c r="B1" s="80" t="s">
        <v>116</v>
      </c>
      <c r="C1" s="81" t="s">
        <v>117</v>
      </c>
    </row>
    <row r="2" ht="14.25" customHeight="1">
      <c r="A2" s="82" t="s">
        <v>118</v>
      </c>
      <c r="B2" s="83">
        <v>0.0</v>
      </c>
      <c r="C2" s="84">
        <v>0.0</v>
      </c>
    </row>
    <row r="3" ht="14.25" customHeight="1">
      <c r="A3" s="82" t="s">
        <v>119</v>
      </c>
      <c r="B3" s="85">
        <v>0.00824974514</v>
      </c>
      <c r="C3" s="86">
        <v>0.002030706496</v>
      </c>
    </row>
    <row r="4" ht="14.25" customHeight="1">
      <c r="A4" s="82" t="s">
        <v>120</v>
      </c>
      <c r="B4" s="85">
        <v>0.01909182561</v>
      </c>
      <c r="C4" s="86">
        <v>0.004699526304</v>
      </c>
      <c r="Q4" s="87"/>
      <c r="R4" s="87"/>
      <c r="S4" s="87"/>
      <c r="T4" s="87"/>
      <c r="U4" s="87"/>
      <c r="V4" s="87"/>
    </row>
    <row r="5" ht="14.25" customHeight="1">
      <c r="A5" s="82" t="s">
        <v>122</v>
      </c>
      <c r="B5" s="88">
        <v>0.06031962248</v>
      </c>
      <c r="C5" s="89">
        <v>0.014847907072</v>
      </c>
      <c r="O5" s="90"/>
      <c r="Q5" s="87"/>
      <c r="R5" s="87"/>
      <c r="S5" s="87"/>
      <c r="T5" s="87"/>
      <c r="U5" s="87"/>
      <c r="V5" s="87"/>
    </row>
    <row r="6" ht="14.25" customHeight="1">
      <c r="A6" s="82" t="s">
        <v>123</v>
      </c>
      <c r="B6" s="88">
        <v>0.07655418953</v>
      </c>
      <c r="C6" s="89">
        <v>0.018844108192</v>
      </c>
      <c r="O6" s="90"/>
      <c r="Q6" s="87"/>
      <c r="R6" s="87"/>
      <c r="S6" s="87"/>
      <c r="T6" s="87"/>
      <c r="U6" s="87"/>
      <c r="V6" s="87"/>
    </row>
    <row r="7" ht="14.25" customHeight="1">
      <c r="A7" s="91" t="s">
        <v>124</v>
      </c>
      <c r="B7" s="92">
        <v>0.13481658164</v>
      </c>
      <c r="C7" s="93">
        <v>0.033185620096</v>
      </c>
      <c r="O7" s="94"/>
      <c r="Q7" s="87"/>
      <c r="R7" s="90"/>
      <c r="S7" s="87"/>
      <c r="T7" s="87"/>
      <c r="U7" s="87"/>
      <c r="V7" s="87"/>
    </row>
    <row r="8" ht="14.25" customHeight="1">
      <c r="Q8" s="87"/>
      <c r="R8" s="90"/>
      <c r="S8" s="87"/>
    </row>
    <row r="9" ht="14.25" customHeight="1">
      <c r="O9" s="94"/>
      <c r="Q9" s="87"/>
      <c r="R9" s="87"/>
      <c r="S9" s="87"/>
    </row>
    <row r="10" ht="14.25" customHeight="1">
      <c r="A10" s="95" t="s">
        <v>115</v>
      </c>
      <c r="B10" s="95" t="s">
        <v>125</v>
      </c>
      <c r="C10" s="80" t="s">
        <v>126</v>
      </c>
      <c r="D10" s="7"/>
      <c r="E10" s="9"/>
      <c r="O10" s="94"/>
      <c r="Q10" s="87"/>
      <c r="R10" s="90"/>
      <c r="S10" s="87"/>
    </row>
    <row r="11" ht="14.25" customHeight="1">
      <c r="A11" s="82" t="s">
        <v>118</v>
      </c>
      <c r="B11" s="97">
        <f t="shared" ref="B11:C11" si="1">B2/100</f>
        <v>0</v>
      </c>
      <c r="C11" s="98">
        <f t="shared" si="1"/>
        <v>0</v>
      </c>
      <c r="E11" s="9"/>
      <c r="O11" s="94"/>
      <c r="Q11" s="87"/>
      <c r="R11" s="87"/>
      <c r="S11" s="87"/>
    </row>
    <row r="12" ht="15.0" customHeight="1">
      <c r="A12" s="82" t="s">
        <v>119</v>
      </c>
      <c r="B12" s="97">
        <f t="shared" ref="B12:C12" si="2">B3/100</f>
        <v>0.0000824974514</v>
      </c>
      <c r="C12" s="84">
        <f t="shared" si="2"/>
        <v>0.00002030706496</v>
      </c>
      <c r="E12" s="9"/>
      <c r="O12" s="94"/>
      <c r="Q12" s="87"/>
      <c r="R12" s="90"/>
      <c r="S12" s="87"/>
    </row>
    <row r="13" ht="15.0" customHeight="1">
      <c r="A13" s="82" t="s">
        <v>120</v>
      </c>
      <c r="B13" s="97">
        <f t="shared" ref="B13:C13" si="3">B4/100</f>
        <v>0.0001909182561</v>
      </c>
      <c r="C13" s="84">
        <f t="shared" si="3"/>
        <v>0.00004699526304</v>
      </c>
      <c r="Q13" s="87"/>
      <c r="R13" s="87"/>
      <c r="S13" s="87"/>
    </row>
    <row r="14" ht="15.0" customHeight="1">
      <c r="A14" s="82" t="s">
        <v>122</v>
      </c>
      <c r="B14" s="97">
        <f t="shared" ref="B14:C14" si="4">B5/100</f>
        <v>0.0006031962248</v>
      </c>
      <c r="C14" s="84">
        <f t="shared" si="4"/>
        <v>0.0001484790707</v>
      </c>
      <c r="Q14" s="87"/>
      <c r="R14" s="87"/>
      <c r="S14" s="87"/>
    </row>
    <row r="15" ht="15.0" customHeight="1">
      <c r="A15" s="82" t="s">
        <v>123</v>
      </c>
      <c r="B15" s="97">
        <f t="shared" ref="B15:C15" si="5">B6/100</f>
        <v>0.0007655418953</v>
      </c>
      <c r="C15" s="84">
        <f t="shared" si="5"/>
        <v>0.0001884410819</v>
      </c>
      <c r="Q15" s="99"/>
      <c r="R15" s="99"/>
      <c r="S15" s="99"/>
      <c r="T15" s="99"/>
      <c r="U15" s="87"/>
    </row>
    <row r="16" ht="15.0" customHeight="1">
      <c r="A16" s="91" t="s">
        <v>124</v>
      </c>
      <c r="B16" s="100">
        <f t="shared" ref="B16:C16" si="6">B7/100</f>
        <v>0.001348165816</v>
      </c>
      <c r="C16" s="101">
        <f t="shared" si="6"/>
        <v>0.000331856201</v>
      </c>
      <c r="E16" s="9"/>
      <c r="Q16" s="99"/>
      <c r="R16" s="99"/>
      <c r="S16" s="99"/>
      <c r="T16" s="99"/>
      <c r="U16" s="87"/>
    </row>
    <row r="17" ht="15.0" customHeight="1">
      <c r="E17" s="9"/>
      <c r="Q17" s="99"/>
      <c r="R17" s="99"/>
      <c r="S17" s="99"/>
      <c r="T17" s="99"/>
      <c r="U17" s="87"/>
    </row>
    <row r="18" ht="15.0" customHeight="1">
      <c r="E18" s="9"/>
      <c r="Q18" s="99"/>
      <c r="R18" s="102"/>
      <c r="S18" s="102"/>
      <c r="T18" s="102"/>
      <c r="U18" s="87"/>
    </row>
    <row r="19" ht="15.0" customHeight="1">
      <c r="E19" s="9"/>
      <c r="Q19" s="99"/>
      <c r="R19" s="99"/>
      <c r="S19" s="99"/>
      <c r="T19" s="99"/>
      <c r="U19" s="87"/>
    </row>
    <row r="20" ht="15.0" customHeight="1">
      <c r="A20" s="103" t="s">
        <v>128</v>
      </c>
      <c r="B20" s="104">
        <v>22.41</v>
      </c>
      <c r="C20" s="104" t="s">
        <v>129</v>
      </c>
      <c r="D20" s="105"/>
      <c r="E20" s="9"/>
      <c r="Q20" s="99"/>
      <c r="R20" s="106"/>
      <c r="S20" s="106"/>
      <c r="T20" s="106"/>
      <c r="U20" s="87"/>
    </row>
    <row r="21" ht="14.25" customHeight="1">
      <c r="A21" s="107" t="s">
        <v>130</v>
      </c>
      <c r="B21" s="9">
        <v>5.0</v>
      </c>
      <c r="C21" s="9" t="s">
        <v>131</v>
      </c>
      <c r="D21" s="108"/>
      <c r="E21" s="9"/>
      <c r="Q21" s="99"/>
      <c r="R21" s="106"/>
      <c r="S21" s="106"/>
      <c r="T21" s="106"/>
      <c r="U21" s="87"/>
    </row>
    <row r="22" ht="15.0" customHeight="1">
      <c r="A22" s="107" t="s">
        <v>132</v>
      </c>
      <c r="B22" s="9">
        <v>792.0</v>
      </c>
      <c r="C22" s="9" t="s">
        <v>133</v>
      </c>
      <c r="D22" s="108"/>
      <c r="E22" s="9"/>
      <c r="G22" s="9"/>
      <c r="Q22" s="99"/>
      <c r="R22" s="106"/>
      <c r="S22" s="106"/>
      <c r="T22" s="106"/>
      <c r="U22" s="87"/>
    </row>
    <row r="23" ht="15.0" customHeight="1">
      <c r="A23" s="107" t="s">
        <v>134</v>
      </c>
      <c r="B23" s="9">
        <v>0.03204</v>
      </c>
      <c r="C23" s="9" t="s">
        <v>135</v>
      </c>
      <c r="D23" s="108"/>
      <c r="E23" s="9"/>
      <c r="G23" s="9"/>
      <c r="Q23" s="99"/>
      <c r="R23" s="106"/>
      <c r="S23" s="106"/>
      <c r="T23" s="106"/>
      <c r="U23" s="87"/>
    </row>
    <row r="24" ht="15.0" customHeight="1">
      <c r="A24" s="107"/>
      <c r="B24" s="9"/>
      <c r="C24" s="9"/>
      <c r="D24" s="108"/>
      <c r="E24" s="9"/>
      <c r="G24" s="9"/>
      <c r="H24" s="7"/>
      <c r="I24" s="7"/>
      <c r="Q24" s="99"/>
      <c r="R24" s="106"/>
      <c r="S24" s="106"/>
      <c r="T24" s="106"/>
      <c r="U24" s="87"/>
    </row>
    <row r="25" ht="14.25" customHeight="1">
      <c r="A25" s="107"/>
      <c r="B25" s="9"/>
      <c r="C25" s="9"/>
      <c r="D25" s="108"/>
      <c r="G25" s="9"/>
      <c r="Q25" s="99"/>
      <c r="R25" s="106"/>
      <c r="S25" s="106"/>
      <c r="T25" s="106"/>
      <c r="U25" s="87"/>
    </row>
    <row r="26" ht="15.0" customHeight="1">
      <c r="A26" s="107"/>
      <c r="B26" s="83" t="s">
        <v>136</v>
      </c>
      <c r="C26" s="83" t="s">
        <v>137</v>
      </c>
      <c r="D26" s="84" t="s">
        <v>138</v>
      </c>
      <c r="G26" s="9"/>
    </row>
    <row r="27" ht="15.0" customHeight="1">
      <c r="A27" s="107" t="s">
        <v>126</v>
      </c>
      <c r="B27" s="109">
        <f>C14-C11</f>
        <v>0.0001484790707</v>
      </c>
      <c r="C27" s="109">
        <f>C15-C12</f>
        <v>0.000168134017</v>
      </c>
      <c r="D27" s="110">
        <f>C16-C13</f>
        <v>0.0002848609379</v>
      </c>
      <c r="G27" s="9"/>
    </row>
    <row r="28" ht="14.25" customHeight="1">
      <c r="A28" s="107" t="s">
        <v>125</v>
      </c>
      <c r="B28" s="109">
        <f>B14-B11</f>
        <v>0.0006031962248</v>
      </c>
      <c r="C28" s="109">
        <f>B15-B12</f>
        <v>0.0006830444439</v>
      </c>
      <c r="D28" s="110">
        <f>B16-B13</f>
        <v>0.00115724756</v>
      </c>
    </row>
    <row r="29" ht="15.75" customHeight="1">
      <c r="A29" s="107" t="s">
        <v>139</v>
      </c>
      <c r="B29" s="109">
        <f t="shared" ref="B29:D29" si="7">$B$21*B27</f>
        <v>0.0007423953536</v>
      </c>
      <c r="C29" s="109">
        <f t="shared" si="7"/>
        <v>0.0008406700848</v>
      </c>
      <c r="D29" s="110">
        <f t="shared" si="7"/>
        <v>0.00142430469</v>
      </c>
    </row>
    <row r="30" ht="14.25" customHeight="1">
      <c r="A30" s="107" t="s">
        <v>140</v>
      </c>
      <c r="B30" s="7">
        <f t="shared" ref="B30:D30" si="8">B29/$B$23</f>
        <v>0.02317089119</v>
      </c>
      <c r="C30" s="7">
        <f t="shared" si="8"/>
        <v>0.02623814247</v>
      </c>
      <c r="D30" s="111">
        <f t="shared" si="8"/>
        <v>0.04445395411</v>
      </c>
    </row>
    <row r="31" ht="15.75" customHeight="1">
      <c r="A31" s="107" t="s">
        <v>141</v>
      </c>
      <c r="B31" s="109">
        <f t="shared" ref="B31:D31" si="9">B30/60</f>
        <v>0.0003861815198</v>
      </c>
      <c r="C31" s="109">
        <f t="shared" si="9"/>
        <v>0.0004373023745</v>
      </c>
      <c r="D31" s="110">
        <f t="shared" si="9"/>
        <v>0.0007408992351</v>
      </c>
    </row>
    <row r="32" ht="14.25" customHeight="1">
      <c r="A32" s="107" t="s">
        <v>143</v>
      </c>
      <c r="B32" s="9">
        <v>0.55</v>
      </c>
      <c r="C32" s="9">
        <v>0.61</v>
      </c>
      <c r="D32" s="108">
        <v>0.68</v>
      </c>
    </row>
    <row r="33" ht="15.75" customHeight="1">
      <c r="A33" s="107" t="s">
        <v>144</v>
      </c>
      <c r="B33" s="9">
        <f>0.07+0.29</f>
        <v>0.36</v>
      </c>
      <c r="C33" s="9">
        <v>0.33</v>
      </c>
      <c r="D33" s="108">
        <v>0.41</v>
      </c>
    </row>
    <row r="34" ht="14.25" customHeight="1">
      <c r="A34" s="107"/>
      <c r="B34" s="9"/>
      <c r="C34" s="9"/>
      <c r="D34" s="108"/>
    </row>
    <row r="35" ht="14.25" customHeight="1">
      <c r="A35" s="107" t="s">
        <v>145</v>
      </c>
      <c r="B35" s="112">
        <f t="shared" ref="B35:D35" si="10">B32/$B$20</f>
        <v>0.0245426149</v>
      </c>
      <c r="C35" s="112">
        <f t="shared" si="10"/>
        <v>0.02721999108</v>
      </c>
      <c r="D35" s="113">
        <f t="shared" si="10"/>
        <v>0.03034359661</v>
      </c>
    </row>
    <row r="36" ht="14.25" customHeight="1">
      <c r="A36" s="107" t="s">
        <v>146</v>
      </c>
      <c r="B36" s="112">
        <f t="shared" ref="B36:D36" si="11">B33/$B$20</f>
        <v>0.01606425703</v>
      </c>
      <c r="C36" s="112">
        <f t="shared" si="11"/>
        <v>0.01472556894</v>
      </c>
      <c r="D36" s="113">
        <f t="shared" si="11"/>
        <v>0.01829540384</v>
      </c>
    </row>
    <row r="37" ht="14.25" customHeight="1">
      <c r="A37" s="107" t="s">
        <v>147</v>
      </c>
      <c r="B37" s="109">
        <f t="shared" ref="B37:D37" si="12">B31</f>
        <v>0.0003861815198</v>
      </c>
      <c r="C37" s="109">
        <f t="shared" si="12"/>
        <v>0.0004373023745</v>
      </c>
      <c r="D37" s="110">
        <f t="shared" si="12"/>
        <v>0.0007408992351</v>
      </c>
    </row>
    <row r="38" ht="14.25" customHeight="1">
      <c r="A38" s="107"/>
      <c r="B38" s="9"/>
      <c r="C38" s="9"/>
      <c r="D38" s="108"/>
    </row>
    <row r="39" ht="14.25" customHeight="1">
      <c r="A39" s="107"/>
      <c r="B39" s="9"/>
      <c r="C39" s="9"/>
      <c r="D39" s="108"/>
    </row>
    <row r="40" ht="14.25" customHeight="1">
      <c r="A40" s="114" t="s">
        <v>148</v>
      </c>
      <c r="B40" s="115">
        <f t="shared" ref="B40:D40" si="13">(B35-B36)/B35</f>
        <v>0.3454545455</v>
      </c>
      <c r="C40" s="115">
        <f t="shared" si="13"/>
        <v>0.4590163934</v>
      </c>
      <c r="D40" s="116">
        <f t="shared" si="13"/>
        <v>0.3970588235</v>
      </c>
    </row>
    <row r="41" ht="14.25" customHeight="1">
      <c r="A41" s="107"/>
      <c r="B41" s="112"/>
      <c r="C41" s="112"/>
      <c r="D41" s="113"/>
    </row>
    <row r="42" ht="14.25" customHeight="1">
      <c r="A42" s="114" t="s">
        <v>149</v>
      </c>
      <c r="B42" s="115">
        <f t="shared" ref="B42:D42" si="14">B37/B35</f>
        <v>0.01573514156</v>
      </c>
      <c r="C42" s="115">
        <f t="shared" si="14"/>
        <v>0.0160654856</v>
      </c>
      <c r="D42" s="116">
        <f t="shared" si="14"/>
        <v>0.02441698803</v>
      </c>
    </row>
    <row r="43" ht="14.25" customHeight="1">
      <c r="A43" s="107"/>
      <c r="B43" s="112"/>
      <c r="C43" s="112"/>
      <c r="D43" s="113"/>
    </row>
    <row r="44" ht="14.25" customHeight="1">
      <c r="A44" s="114" t="s">
        <v>150</v>
      </c>
      <c r="B44" s="115">
        <f t="shared" ref="B44:D44" si="15">B37/(B35-B36)</f>
        <v>0.04554909399</v>
      </c>
      <c r="C44" s="115">
        <f t="shared" si="15"/>
        <v>0.0349998079</v>
      </c>
      <c r="D44" s="116">
        <f t="shared" si="15"/>
        <v>0.06149463652</v>
      </c>
    </row>
    <row r="45" ht="14.25" customHeight="1">
      <c r="A45" s="118"/>
      <c r="B45" s="119"/>
      <c r="C45" s="119"/>
      <c r="D45" s="78"/>
    </row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scale="0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2020-05-09T17:09:17Z</dcterms:created>
  <dc:creator>Darshan Jain</dc:creator>
</cp:coreProperties>
</file>