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Ex3.xml" ContentType="application/vnd.ms-office.chartex+xml"/>
  <Override PartName="/xl/charts/style12.xml" ContentType="application/vnd.ms-office.chartstyle+xml"/>
  <Override PartName="/xl/charts/colors12.xml" ContentType="application/vnd.ms-office.chartcolorstyle+xml"/>
  <Override PartName="/xl/charts/chartEx4.xml" ContentType="application/vnd.ms-office.chartex+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charts/chart13.xml" ContentType="application/vnd.openxmlformats-officedocument.drawingml.chart+xml"/>
  <Override PartName="/xl/charts/style17.xml" ContentType="application/vnd.ms-office.chartstyle+xml"/>
  <Override PartName="/xl/charts/colors17.xml" ContentType="application/vnd.ms-office.chartcolorstyle+xml"/>
  <Override PartName="/xl/charts/chart14.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a0d6931e4329a39e/Documents/Projects/Excel/"/>
    </mc:Choice>
  </mc:AlternateContent>
  <xr:revisionPtr revIDLastSave="9" documentId="8_{CD1D7931-0EB2-4567-AD2E-987CE29D636F}" xr6:coauthVersionLast="47" xr6:coauthVersionMax="47" xr10:uidLastSave="{F8546DBF-0935-4DDF-B496-FED911D6DAD8}"/>
  <bookViews>
    <workbookView xWindow="-110" yWindow="-110" windowWidth="19420" windowHeight="10300" activeTab="2" xr2:uid="{F10EF9A0-02ED-4929-8589-D4431CAFE4DB}"/>
  </bookViews>
  <sheets>
    <sheet name="KPIs" sheetId="3" r:id="rId1"/>
    <sheet name="Analysis" sheetId="4" r:id="rId2"/>
    <sheet name="Dashboard" sheetId="5" r:id="rId3"/>
    <sheet name="Data" sheetId="1" r:id="rId4"/>
  </sheets>
  <definedNames>
    <definedName name="_xlnm._FilterDatabase" localSheetId="3" hidden="1">Data!$A$1:$R$301</definedName>
    <definedName name="_xlchart.v1.0" hidden="1">Analysis!$D$35:$D$38</definedName>
    <definedName name="_xlchart.v1.1" hidden="1">Analysis!$E$34</definedName>
    <definedName name="_xlchart.v1.2" hidden="1">Analysis!$E$35:$E$38</definedName>
    <definedName name="_xlchart.v1.5" hidden="1">Analysis!$D$35:$D$38</definedName>
    <definedName name="_xlchart.v1.6" hidden="1">Analysis!$E$34</definedName>
    <definedName name="_xlchart.v1.7" hidden="1">Analysis!$E$35:$E$38</definedName>
    <definedName name="_xlchart.v2.3" hidden="1">Analysis!$D$71:$D$77</definedName>
    <definedName name="_xlchart.v2.4" hidden="1">Analysis!$E$71:$E$77</definedName>
    <definedName name="_xlchart.v2.8" hidden="1">Analysis!$D$71:$D$77</definedName>
    <definedName name="_xlchart.v2.9" hidden="1">Analysis!$E$71:$E$77</definedName>
    <definedName name="avg.roas">KPIs!$A$10</definedName>
    <definedName name="campaigns">KPIs!$A$16</definedName>
    <definedName name="Slicer_Campaign">#N/A</definedName>
    <definedName name="Slicer_Channel">#N/A</definedName>
    <definedName name="Slicer_Country">#N/A</definedName>
    <definedName name="Slicer_Device">#N/A</definedName>
    <definedName name="Slicer_Year">#N/A</definedName>
    <definedName name="totalconversions">KPIs!$A$7</definedName>
    <definedName name="totalspent">KPIs!$A$4</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2" i="1"/>
  <c r="C62" i="4"/>
  <c r="C58" i="4"/>
  <c r="E58" i="4"/>
  <c r="E57" i="4"/>
  <c r="C59" i="4"/>
  <c r="E60" i="4"/>
  <c r="C61" i="4"/>
  <c r="C60" i="4"/>
  <c r="E59" i="4"/>
  <c r="C57" i="4"/>
  <c r="E61" i="4"/>
</calcChain>
</file>

<file path=xl/sharedStrings.xml><?xml version="1.0" encoding="utf-8"?>
<sst xmlns="http://schemas.openxmlformats.org/spreadsheetml/2006/main" count="1623" uniqueCount="65">
  <si>
    <t>Date</t>
  </si>
  <si>
    <t>Channel</t>
  </si>
  <si>
    <t>Campaign</t>
  </si>
  <si>
    <t>Audience_Type</t>
  </si>
  <si>
    <t>Device</t>
  </si>
  <si>
    <t>Country</t>
  </si>
  <si>
    <t>Impressions</t>
  </si>
  <si>
    <t>Clicks</t>
  </si>
  <si>
    <t>Conversions</t>
  </si>
  <si>
    <t>Spend_EUR</t>
  </si>
  <si>
    <t>Revenue_EUR</t>
  </si>
  <si>
    <t>CTR_%</t>
  </si>
  <si>
    <t>CPC_EUR</t>
  </si>
  <si>
    <t>Conversion_Rate_%</t>
  </si>
  <si>
    <t>ROAS</t>
  </si>
  <si>
    <t>Instagram Ads</t>
  </si>
  <si>
    <t>New Product Launch</t>
  </si>
  <si>
    <t>Interest-based</t>
  </si>
  <si>
    <t>Mobile</t>
  </si>
  <si>
    <t>Germany</t>
  </si>
  <si>
    <t>Google Ads</t>
  </si>
  <si>
    <t>Holiday Promo</t>
  </si>
  <si>
    <t>Broad</t>
  </si>
  <si>
    <t>Tablet</t>
  </si>
  <si>
    <t>Netherlands</t>
  </si>
  <si>
    <t>Facebook Ads</t>
  </si>
  <si>
    <t>Retargeting</t>
  </si>
  <si>
    <t>Desktop</t>
  </si>
  <si>
    <t>LinkedIn Ads</t>
  </si>
  <si>
    <t>Summer Sale</t>
  </si>
  <si>
    <t>Lead Gen Campaign</t>
  </si>
  <si>
    <t>Retargeting Push</t>
  </si>
  <si>
    <t>Lookalike</t>
  </si>
  <si>
    <t>France</t>
  </si>
  <si>
    <t>Brand Awareness</t>
  </si>
  <si>
    <t>Spain</t>
  </si>
  <si>
    <t>Black Friday</t>
  </si>
  <si>
    <t>Italy</t>
  </si>
  <si>
    <t>Year</t>
  </si>
  <si>
    <t>Month</t>
  </si>
  <si>
    <t>Sum of Spend_EUR</t>
  </si>
  <si>
    <t>Sum of Conversions</t>
  </si>
  <si>
    <t>Sum of ROAS</t>
  </si>
  <si>
    <t>Average of ROAS</t>
  </si>
  <si>
    <t>Average of CTR_%</t>
  </si>
  <si>
    <t>Count of Campaign</t>
  </si>
  <si>
    <t>Row Labels</t>
  </si>
  <si>
    <t>Grand Total</t>
  </si>
  <si>
    <t>Sum of Revenue_EUR</t>
  </si>
  <si>
    <t>CPM</t>
  </si>
  <si>
    <t>Average of CPC_EUR</t>
  </si>
  <si>
    <t>Average of CPM</t>
  </si>
  <si>
    <t>Jan</t>
  </si>
  <si>
    <t>Feb</t>
  </si>
  <si>
    <t>Mar</t>
  </si>
  <si>
    <t>Apr</t>
  </si>
  <si>
    <t>May</t>
  </si>
  <si>
    <t>Jun</t>
  </si>
  <si>
    <t>Jul</t>
  </si>
  <si>
    <t>Aug</t>
  </si>
  <si>
    <t>Sep</t>
  </si>
  <si>
    <t>Oct</t>
  </si>
  <si>
    <t>Nov</t>
  </si>
  <si>
    <t>Dec</t>
  </si>
  <si>
    <t>Sum of Impressions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</si>
</sst>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_([$€-2]\ * #,##0.00_);_([$€-2]\ * \(#,##0.00\);_([$€-2]\ * &quot;-&quot;??_);_(@_)"/>
    <numFmt numFmtId="166" formatCode="_([$€-2]\ * #,##0_);_([$€-2]\ * \(#,##0\);_([$€-2]\ * &quot;-&quot;??_);_(@_)"/>
    <numFmt numFmtId="167" formatCode="0.0,&quot;M&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8">
    <xf numFmtId="0" fontId="0" fillId="0" borderId="0" xfId="0"/>
    <xf numFmtId="14" fontId="0" fillId="0" borderId="0" xfId="0" applyNumberFormat="1"/>
    <xf numFmtId="164" fontId="0" fillId="0" borderId="0" xfId="42" applyNumberFormat="1" applyFont="1"/>
    <xf numFmtId="165" fontId="0" fillId="0" borderId="0" xfId="0" applyNumberFormat="1"/>
    <xf numFmtId="165" fontId="0" fillId="0" borderId="0" xfId="43" applyNumberFormat="1" applyFont="1"/>
    <xf numFmtId="0" fontId="0" fillId="0" borderId="0" xfId="0" pivotButton="1"/>
    <xf numFmtId="43" fontId="0" fillId="0" borderId="0" xfId="0" applyNumberFormat="1"/>
    <xf numFmtId="164" fontId="0" fillId="0" borderId="0" xfId="0" applyNumberFormat="1"/>
    <xf numFmtId="0" fontId="0" fillId="0" borderId="0" xfId="0" applyAlignment="1">
      <alignment horizontal="left"/>
    </xf>
    <xf numFmtId="166" fontId="0" fillId="0" borderId="0" xfId="0" applyNumberFormat="1"/>
    <xf numFmtId="2" fontId="0" fillId="0" borderId="0" xfId="0" applyNumberFormat="1"/>
    <xf numFmtId="167" fontId="0" fillId="0" borderId="0" xfId="0" applyNumberFormat="1"/>
    <xf numFmtId="43" fontId="0" fillId="0" borderId="0" xfId="42" applyFont="1"/>
    <xf numFmtId="0" fontId="16" fillId="33" borderId="10" xfId="0" applyFont="1" applyFill="1" applyBorder="1"/>
    <xf numFmtId="0" fontId="0" fillId="34" borderId="0" xfId="0" applyFill="1"/>
    <xf numFmtId="0" fontId="17" fillId="13" borderId="0" xfId="22"/>
    <xf numFmtId="164" fontId="17" fillId="13" borderId="0" xfId="22" applyNumberFormat="1"/>
    <xf numFmtId="165" fontId="17" fillId="13" borderId="0" xfId="22"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2" formatCode="0.00"/>
    </dxf>
    <dxf>
      <numFmt numFmtId="166" formatCode="_([$€-2]\ * #,##0_);_([$€-2]\ * \(#,##0\);_([$€-2]\ * &quot;-&quot;??_);_(@_)"/>
    </dxf>
    <dxf>
      <numFmt numFmtId="2" formatCode="0.00"/>
    </dxf>
    <dxf>
      <numFmt numFmtId="164" formatCode="_(* #,##0_);_(* \(#,##0\);_(* &quot;-&quot;??_);_(@_)"/>
    </dxf>
    <dxf>
      <numFmt numFmtId="2" formatCode="0.00"/>
    </dxf>
    <dxf>
      <numFmt numFmtId="2" formatCode="0.00"/>
    </dxf>
    <dxf>
      <numFmt numFmtId="166" formatCode="_([$€-2]\ * #,##0_);_([$€-2]\ * \(#,##0\);_([$€-2]\ * &quot;-&quot;??_);_(@_)"/>
    </dxf>
    <dxf>
      <numFmt numFmtId="2" formatCode="0.00"/>
    </dxf>
    <dxf>
      <numFmt numFmtId="164" formatCode="_(* #,##0_);_(* \(#,##0\);_(* &quot;-&quot;??_);_(@_)"/>
    </dxf>
    <dxf>
      <numFmt numFmtId="2" formatCode="0.00"/>
    </dxf>
    <dxf>
      <numFmt numFmtId="164" formatCode="_(* #,##0_);_(* \(#,##0\);_(* &quot;-&quot;??_);_(@_)"/>
    </dxf>
    <dxf>
      <numFmt numFmtId="2" formatCode="0.00"/>
    </dxf>
    <dxf>
      <numFmt numFmtId="164" formatCode="_(* #,##0_);_(* \(#,##0\);_(* &quot;-&quot;??_);_(@_)"/>
    </dxf>
    <dxf>
      <numFmt numFmtId="2" formatCode="0.00"/>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2" formatCode="0.00"/>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1.xlsx]Analysis!PivotTable6</c:name>
    <c:fmtId val="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b="1">
                <a:solidFill>
                  <a:srgbClr val="FFC000"/>
                </a:solidFill>
              </a:rPr>
              <a:t>revenue</a:t>
            </a:r>
            <a:r>
              <a:rPr lang="en-US" b="1" baseline="0">
                <a:solidFill>
                  <a:srgbClr val="FFC000"/>
                </a:solidFill>
              </a:rPr>
              <a:t> by channel</a:t>
            </a:r>
            <a:endParaRPr lang="en-US" b="1">
              <a:solidFill>
                <a:srgbClr val="FFC000"/>
              </a:solidFill>
            </a:endParaRP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Analysis!$A$4:$A$8</c:f>
              <c:strCache>
                <c:ptCount val="4"/>
                <c:pt idx="0">
                  <c:v>Facebook Ads</c:v>
                </c:pt>
                <c:pt idx="1">
                  <c:v>LinkedIn Ads</c:v>
                </c:pt>
                <c:pt idx="2">
                  <c:v>Google Ads</c:v>
                </c:pt>
                <c:pt idx="3">
                  <c:v>Instagram Ads</c:v>
                </c:pt>
              </c:strCache>
            </c:strRef>
          </c:cat>
          <c:val>
            <c:numRef>
              <c:f>Analysis!$B$4:$B$8</c:f>
              <c:numCache>
                <c:formatCode>_([$€-2]\ * #,##0_);_([$€-2]\ * \(#,##0\);_([$€-2]\ * "-"??_);_(@_)</c:formatCode>
                <c:ptCount val="4"/>
                <c:pt idx="0">
                  <c:v>419050.79000000015</c:v>
                </c:pt>
                <c:pt idx="1">
                  <c:v>416369.33999999991</c:v>
                </c:pt>
                <c:pt idx="2">
                  <c:v>400166.03</c:v>
                </c:pt>
                <c:pt idx="3">
                  <c:v>342054.80999999994</c:v>
                </c:pt>
              </c:numCache>
            </c:numRef>
          </c:val>
          <c:extLst>
            <c:ext xmlns:c16="http://schemas.microsoft.com/office/drawing/2014/chart" uri="{C3380CC4-5D6E-409C-BE32-E72D297353CC}">
              <c16:uniqueId val="{00000000-954C-42DE-B8AB-F63841A37B2D}"/>
            </c:ext>
          </c:extLst>
        </c:ser>
        <c:dLbls>
          <c:showLegendKey val="0"/>
          <c:showVal val="1"/>
          <c:showCatName val="0"/>
          <c:showSerName val="0"/>
          <c:showPercent val="0"/>
          <c:showBubbleSize val="0"/>
        </c:dLbls>
        <c:gapWidth val="84"/>
        <c:gapDepth val="53"/>
        <c:shape val="box"/>
        <c:axId val="645140136"/>
        <c:axId val="645141936"/>
        <c:axId val="0"/>
      </c:bar3DChart>
      <c:catAx>
        <c:axId val="645140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5141936"/>
        <c:crosses val="autoZero"/>
        <c:auto val="1"/>
        <c:lblAlgn val="ctr"/>
        <c:lblOffset val="100"/>
        <c:noMultiLvlLbl val="0"/>
      </c:catAx>
      <c:valAx>
        <c:axId val="645141936"/>
        <c:scaling>
          <c:orientation val="minMax"/>
        </c:scaling>
        <c:delete val="1"/>
        <c:axPos val="l"/>
        <c:numFmt formatCode="_([$€-2]\ * #,##0_);_([$€-2]\ * \(#,##0\);_([$€-2]\ * &quot;-&quot;??_);_(@_)" sourceLinked="1"/>
        <c:majorTickMark val="out"/>
        <c:minorTickMark val="none"/>
        <c:tickLblPos val="nextTo"/>
        <c:crossAx val="645140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1.xlsx]Analysis!PivotTable1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a:solidFill>
                  <a:srgbClr val="FFC000"/>
                </a:solidFill>
              </a:rPr>
              <a:t>AVG.CPC</a:t>
            </a:r>
            <a:r>
              <a:rPr lang="en-US" sz="1800" b="1" baseline="0">
                <a:solidFill>
                  <a:srgbClr val="FFC000"/>
                </a:solidFill>
              </a:rPr>
              <a:t> by CHANNEL</a:t>
            </a:r>
            <a:endParaRPr lang="en-US" sz="1800" b="1">
              <a:solidFill>
                <a:srgbClr val="FFC0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Analysis!$B$20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Analysis!$A$21:$A$25</c:f>
              <c:strCache>
                <c:ptCount val="4"/>
                <c:pt idx="0">
                  <c:v>Facebook Ads</c:v>
                </c:pt>
                <c:pt idx="1">
                  <c:v>Google Ads</c:v>
                </c:pt>
                <c:pt idx="2">
                  <c:v>Instagram Ads</c:v>
                </c:pt>
                <c:pt idx="3">
                  <c:v>LinkedIn Ads</c:v>
                </c:pt>
              </c:strCache>
            </c:strRef>
          </c:cat>
          <c:val>
            <c:numRef>
              <c:f>Analysis!$B$21:$B$25</c:f>
              <c:numCache>
                <c:formatCode>_(* #,##0.00_);_(* \(#,##0.00\);_(* "-"??_);_(@_)</c:formatCode>
                <c:ptCount val="4"/>
                <c:pt idx="0">
                  <c:v>2.4690361445783138</c:v>
                </c:pt>
                <c:pt idx="1">
                  <c:v>2.0087999999999995</c:v>
                </c:pt>
                <c:pt idx="2">
                  <c:v>1.8841935483870969</c:v>
                </c:pt>
                <c:pt idx="3">
                  <c:v>3.2949999999999995</c:v>
                </c:pt>
              </c:numCache>
            </c:numRef>
          </c:val>
          <c:smooth val="0"/>
          <c:extLst>
            <c:ext xmlns:c16="http://schemas.microsoft.com/office/drawing/2014/chart" uri="{C3380CC4-5D6E-409C-BE32-E72D297353CC}">
              <c16:uniqueId val="{00000000-A932-4EA1-8754-47E259B33D3E}"/>
            </c:ext>
          </c:extLst>
        </c:ser>
        <c:dLbls>
          <c:dLblPos val="t"/>
          <c:showLegendKey val="0"/>
          <c:showVal val="1"/>
          <c:showCatName val="0"/>
          <c:showSerName val="0"/>
          <c:showPercent val="0"/>
          <c:showBubbleSize val="0"/>
        </c:dLbls>
        <c:marker val="1"/>
        <c:smooth val="0"/>
        <c:axId val="379542600"/>
        <c:axId val="379537560"/>
      </c:lineChart>
      <c:catAx>
        <c:axId val="3795426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9537560"/>
        <c:crosses val="autoZero"/>
        <c:auto val="1"/>
        <c:lblAlgn val="ctr"/>
        <c:lblOffset val="100"/>
        <c:noMultiLvlLbl val="0"/>
      </c:catAx>
      <c:valAx>
        <c:axId val="379537560"/>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9542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1.xlsx]Analysis!PivotTable2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FFC000"/>
                </a:solidFill>
              </a:rPr>
              <a:t>AVG.CPM</a:t>
            </a:r>
            <a:r>
              <a:rPr lang="en-US" sz="1800" b="1" baseline="0">
                <a:solidFill>
                  <a:srgbClr val="FFC000"/>
                </a:solidFill>
              </a:rPr>
              <a:t> by CHANNEL</a:t>
            </a:r>
            <a:endParaRPr lang="en-US" sz="1800" b="1">
              <a:solidFill>
                <a:srgbClr val="FFC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Analysis!$B$27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Analysis!$A$28:$A$32</c:f>
              <c:strCache>
                <c:ptCount val="4"/>
                <c:pt idx="0">
                  <c:v>Facebook Ads</c:v>
                </c:pt>
                <c:pt idx="1">
                  <c:v>Google Ads</c:v>
                </c:pt>
                <c:pt idx="2">
                  <c:v>Instagram Ads</c:v>
                </c:pt>
                <c:pt idx="3">
                  <c:v>LinkedIn Ads</c:v>
                </c:pt>
              </c:strCache>
            </c:strRef>
          </c:cat>
          <c:val>
            <c:numRef>
              <c:f>Analysis!$B$28:$B$32</c:f>
              <c:numCache>
                <c:formatCode>_(* #,##0.00_);_(* \(#,##0.00\);_(* "-"??_);_(@_)</c:formatCode>
                <c:ptCount val="4"/>
                <c:pt idx="0">
                  <c:v>20.067424148424134</c:v>
                </c:pt>
                <c:pt idx="1">
                  <c:v>24.112026618341893</c:v>
                </c:pt>
                <c:pt idx="2">
                  <c:v>22.541891695773842</c:v>
                </c:pt>
                <c:pt idx="3">
                  <c:v>21.713909861634633</c:v>
                </c:pt>
              </c:numCache>
            </c:numRef>
          </c:val>
          <c:smooth val="0"/>
          <c:extLst>
            <c:ext xmlns:c16="http://schemas.microsoft.com/office/drawing/2014/chart" uri="{C3380CC4-5D6E-409C-BE32-E72D297353CC}">
              <c16:uniqueId val="{00000000-736B-4D0B-86D1-E08A3D3C8516}"/>
            </c:ext>
          </c:extLst>
        </c:ser>
        <c:dLbls>
          <c:dLblPos val="t"/>
          <c:showLegendKey val="0"/>
          <c:showVal val="1"/>
          <c:showCatName val="0"/>
          <c:showSerName val="0"/>
          <c:showPercent val="0"/>
          <c:showBubbleSize val="0"/>
        </c:dLbls>
        <c:marker val="1"/>
        <c:smooth val="0"/>
        <c:axId val="622521256"/>
        <c:axId val="622521616"/>
      </c:lineChart>
      <c:catAx>
        <c:axId val="622521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2521616"/>
        <c:crosses val="autoZero"/>
        <c:auto val="1"/>
        <c:lblAlgn val="ctr"/>
        <c:lblOffset val="100"/>
        <c:noMultiLvlLbl val="0"/>
      </c:catAx>
      <c:valAx>
        <c:axId val="622521616"/>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25212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noFill/>
      <a:round/>
    </a:ln>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1.xlsx]Analysis!PivotTable4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FFC000"/>
                </a:solidFill>
              </a:rPr>
              <a:t>MONTHLY</a:t>
            </a:r>
            <a:r>
              <a:rPr lang="en-US" sz="1800" b="1" baseline="0">
                <a:solidFill>
                  <a:srgbClr val="FFC000"/>
                </a:solidFill>
              </a:rPr>
              <a:t> REVENUE TREND</a:t>
            </a:r>
            <a:endParaRPr lang="en-US" sz="1800" b="1">
              <a:solidFill>
                <a:srgbClr val="FFC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Analysis!$B$41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Analysis!$B$42:$B$54</c:f>
              <c:numCache>
                <c:formatCode>_(* #,##0_);_(* \(#,##0\);_(* "-"??_);_(@_)</c:formatCode>
                <c:ptCount val="12"/>
                <c:pt idx="0">
                  <c:v>141644.59999999998</c:v>
                </c:pt>
                <c:pt idx="1">
                  <c:v>153628.21999999997</c:v>
                </c:pt>
                <c:pt idx="2">
                  <c:v>144239.41</c:v>
                </c:pt>
                <c:pt idx="3">
                  <c:v>116232.79</c:v>
                </c:pt>
                <c:pt idx="4">
                  <c:v>96605.920000000013</c:v>
                </c:pt>
                <c:pt idx="5">
                  <c:v>149578.22999999995</c:v>
                </c:pt>
                <c:pt idx="6">
                  <c:v>123774.68000000002</c:v>
                </c:pt>
                <c:pt idx="7">
                  <c:v>110832.61000000002</c:v>
                </c:pt>
                <c:pt idx="8">
                  <c:v>150091.42000000001</c:v>
                </c:pt>
                <c:pt idx="9">
                  <c:v>140943.99</c:v>
                </c:pt>
                <c:pt idx="10">
                  <c:v>125832.84999999999</c:v>
                </c:pt>
                <c:pt idx="11">
                  <c:v>124236.25000000001</c:v>
                </c:pt>
              </c:numCache>
            </c:numRef>
          </c:val>
          <c:smooth val="0"/>
          <c:extLst>
            <c:ext xmlns:c16="http://schemas.microsoft.com/office/drawing/2014/chart" uri="{C3380CC4-5D6E-409C-BE32-E72D297353CC}">
              <c16:uniqueId val="{00000000-2DBC-4901-9553-64E435858C0A}"/>
            </c:ext>
          </c:extLst>
        </c:ser>
        <c:dLbls>
          <c:showLegendKey val="0"/>
          <c:showVal val="0"/>
          <c:showCatName val="0"/>
          <c:showSerName val="0"/>
          <c:showPercent val="0"/>
          <c:showBubbleSize val="0"/>
        </c:dLbls>
        <c:marker val="1"/>
        <c:smooth val="0"/>
        <c:axId val="622547176"/>
        <c:axId val="622547896"/>
      </c:lineChart>
      <c:catAx>
        <c:axId val="622547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2547896"/>
        <c:crosses val="autoZero"/>
        <c:auto val="1"/>
        <c:lblAlgn val="ctr"/>
        <c:lblOffset val="100"/>
        <c:noMultiLvlLbl val="0"/>
      </c:catAx>
      <c:valAx>
        <c:axId val="622547896"/>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25471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a:solidFill>
                  <a:srgbClr val="FFC000"/>
                </a:solidFill>
              </a:rPr>
              <a:t>IMPRESSIONS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1-EBFF-43A7-937F-A604A8260F65}"/>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3-EBFF-43A7-937F-A604A8260F65}"/>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05-EBFF-43A7-937F-A604A8260F65}"/>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7-EBFF-43A7-937F-A604A8260F65}"/>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9-EBFF-43A7-937F-A604A8260F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Analysis!$D$57:$D$61</c:f>
              <c:strCache>
                <c:ptCount val="5"/>
                <c:pt idx="0">
                  <c:v>France</c:v>
                </c:pt>
                <c:pt idx="1">
                  <c:v>Germany</c:v>
                </c:pt>
                <c:pt idx="2">
                  <c:v>Italy</c:v>
                </c:pt>
                <c:pt idx="3">
                  <c:v>Netherlands</c:v>
                </c:pt>
                <c:pt idx="4">
                  <c:v>Spain</c:v>
                </c:pt>
              </c:strCache>
            </c:strRef>
          </c:cat>
          <c:val>
            <c:numRef>
              <c:f>Analysis!$E$57:$E$61</c:f>
              <c:numCache>
                <c:formatCode>0.0,"M"</c:formatCode>
                <c:ptCount val="5"/>
                <c:pt idx="0">
                  <c:v>1606.8889999999999</c:v>
                </c:pt>
                <c:pt idx="1">
                  <c:v>1800.1189999999999</c:v>
                </c:pt>
                <c:pt idx="2">
                  <c:v>1488.9169999999999</c:v>
                </c:pt>
                <c:pt idx="3">
                  <c:v>1687.627</c:v>
                </c:pt>
                <c:pt idx="4">
                  <c:v>1294.825</c:v>
                </c:pt>
              </c:numCache>
            </c:numRef>
          </c:val>
          <c:extLst>
            <c:ext xmlns:c16="http://schemas.microsoft.com/office/drawing/2014/chart" uri="{C3380CC4-5D6E-409C-BE32-E72D297353CC}">
              <c16:uniqueId val="{0000000A-EBFF-43A7-937F-A604A8260F65}"/>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noFill/>
      <a:round/>
    </a:ln>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1.xlsx]Analysis!PivotTable8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C000"/>
                </a:solidFill>
              </a:rPr>
              <a:t>TOTAL</a:t>
            </a:r>
            <a:r>
              <a:rPr lang="en-US" baseline="0">
                <a:solidFill>
                  <a:srgbClr val="FFC000"/>
                </a:solidFill>
              </a:rPr>
              <a:t> CAMPAIGNS PER DEVICE</a:t>
            </a:r>
            <a:endParaRPr lang="en-US">
              <a:solidFill>
                <a:srgbClr val="FFC000"/>
              </a:solidFill>
            </a:endParaRPr>
          </a:p>
        </c:rich>
      </c:tx>
      <c:layout>
        <c:manualLayout>
          <c:xMode val="edge"/>
          <c:yMode val="edge"/>
          <c:x val="3.6013109982558425E-3"/>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Analysis!$B$64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101-433D-A988-EFE99578B3F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101-433D-A988-EFE99578B3F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101-433D-A988-EFE99578B3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Analysis!$A$65:$A$68</c:f>
              <c:strCache>
                <c:ptCount val="3"/>
                <c:pt idx="0">
                  <c:v>Desktop</c:v>
                </c:pt>
                <c:pt idx="1">
                  <c:v>Mobile</c:v>
                </c:pt>
                <c:pt idx="2">
                  <c:v>Tablet</c:v>
                </c:pt>
              </c:strCache>
            </c:strRef>
          </c:cat>
          <c:val>
            <c:numRef>
              <c:f>Analysis!$B$65:$B$68</c:f>
              <c:numCache>
                <c:formatCode>_(* #,##0_);_(* \(#,##0\);_(* "-"??_);_(@_)</c:formatCode>
                <c:ptCount val="3"/>
                <c:pt idx="0">
                  <c:v>91</c:v>
                </c:pt>
                <c:pt idx="1">
                  <c:v>100</c:v>
                </c:pt>
                <c:pt idx="2">
                  <c:v>109</c:v>
                </c:pt>
              </c:numCache>
            </c:numRef>
          </c:val>
          <c:extLst>
            <c:ext xmlns:c16="http://schemas.microsoft.com/office/drawing/2014/chart" uri="{C3380CC4-5D6E-409C-BE32-E72D297353CC}">
              <c16:uniqueId val="{00000006-D101-433D-A988-EFE99578B3FD}"/>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1.xlsx]Analysis!PivotTable7</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b="1">
                <a:solidFill>
                  <a:srgbClr val="FFC000"/>
                </a:solidFill>
              </a:rPr>
              <a:t>Roas</a:t>
            </a:r>
            <a:r>
              <a:rPr lang="en-US" b="1" baseline="0">
                <a:solidFill>
                  <a:srgbClr val="FFC000"/>
                </a:solidFill>
              </a:rPr>
              <a:t> by campaigns</a:t>
            </a:r>
            <a:endParaRPr lang="en-US" b="1">
              <a:solidFill>
                <a:srgbClr val="FFC000"/>
              </a:solidFill>
            </a:endParaRP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Analysis!$B$10</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Analysis!$A$11:$A$18</c:f>
              <c:strCache>
                <c:ptCount val="7"/>
                <c:pt idx="0">
                  <c:v>Black Friday</c:v>
                </c:pt>
                <c:pt idx="1">
                  <c:v>Brand Awareness</c:v>
                </c:pt>
                <c:pt idx="2">
                  <c:v>Holiday Promo</c:v>
                </c:pt>
                <c:pt idx="3">
                  <c:v>Lead Gen Campaign</c:v>
                </c:pt>
                <c:pt idx="4">
                  <c:v>New Product Launch</c:v>
                </c:pt>
                <c:pt idx="5">
                  <c:v>Retargeting Push</c:v>
                </c:pt>
                <c:pt idx="6">
                  <c:v>Summer Sale</c:v>
                </c:pt>
              </c:strCache>
            </c:strRef>
          </c:cat>
          <c:val>
            <c:numRef>
              <c:f>Analysis!$B$11:$B$18</c:f>
              <c:numCache>
                <c:formatCode>0.00</c:formatCode>
                <c:ptCount val="7"/>
                <c:pt idx="0">
                  <c:v>79.350000000000009</c:v>
                </c:pt>
                <c:pt idx="1">
                  <c:v>154.60000000000005</c:v>
                </c:pt>
                <c:pt idx="2">
                  <c:v>151.63</c:v>
                </c:pt>
                <c:pt idx="3">
                  <c:v>192.11</c:v>
                </c:pt>
                <c:pt idx="4">
                  <c:v>148.51000000000002</c:v>
                </c:pt>
                <c:pt idx="5">
                  <c:v>219.88</c:v>
                </c:pt>
                <c:pt idx="6">
                  <c:v>154.18</c:v>
                </c:pt>
              </c:numCache>
            </c:numRef>
          </c:val>
          <c:extLst>
            <c:ext xmlns:c16="http://schemas.microsoft.com/office/drawing/2014/chart" uri="{C3380CC4-5D6E-409C-BE32-E72D297353CC}">
              <c16:uniqueId val="{00000000-B8FD-4096-AABF-4BD020CCC158}"/>
            </c:ext>
          </c:extLst>
        </c:ser>
        <c:dLbls>
          <c:showLegendKey val="0"/>
          <c:showVal val="1"/>
          <c:showCatName val="0"/>
          <c:showSerName val="0"/>
          <c:showPercent val="0"/>
          <c:showBubbleSize val="0"/>
        </c:dLbls>
        <c:gapWidth val="84"/>
        <c:gapDepth val="53"/>
        <c:shape val="box"/>
        <c:axId val="645117816"/>
        <c:axId val="645121776"/>
        <c:axId val="0"/>
      </c:bar3DChart>
      <c:catAx>
        <c:axId val="645117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5121776"/>
        <c:crosses val="autoZero"/>
        <c:auto val="1"/>
        <c:lblAlgn val="ctr"/>
        <c:lblOffset val="100"/>
        <c:noMultiLvlLbl val="0"/>
      </c:catAx>
      <c:valAx>
        <c:axId val="645121776"/>
        <c:scaling>
          <c:orientation val="minMax"/>
        </c:scaling>
        <c:delete val="1"/>
        <c:axPos val="b"/>
        <c:numFmt formatCode="0.00" sourceLinked="1"/>
        <c:majorTickMark val="out"/>
        <c:minorTickMark val="none"/>
        <c:tickLblPos val="nextTo"/>
        <c:crossAx val="6451178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1.xlsx]Analysis!PivotTable1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solidFill>
                  <a:srgbClr val="FFC000"/>
                </a:solidFill>
              </a:rPr>
              <a:t>AVG.CPC</a:t>
            </a:r>
            <a:r>
              <a:rPr lang="en-US" b="1" baseline="0">
                <a:solidFill>
                  <a:srgbClr val="FFC000"/>
                </a:solidFill>
              </a:rPr>
              <a:t> by CHANNEL</a:t>
            </a:r>
            <a:endParaRPr lang="en-US" b="1">
              <a:solidFill>
                <a:srgbClr val="FFC0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Analysis!$B$20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Analysis!$A$21:$A$25</c:f>
              <c:strCache>
                <c:ptCount val="4"/>
                <c:pt idx="0">
                  <c:v>Facebook Ads</c:v>
                </c:pt>
                <c:pt idx="1">
                  <c:v>Google Ads</c:v>
                </c:pt>
                <c:pt idx="2">
                  <c:v>Instagram Ads</c:v>
                </c:pt>
                <c:pt idx="3">
                  <c:v>LinkedIn Ads</c:v>
                </c:pt>
              </c:strCache>
            </c:strRef>
          </c:cat>
          <c:val>
            <c:numRef>
              <c:f>Analysis!$B$21:$B$25</c:f>
              <c:numCache>
                <c:formatCode>_(* #,##0.00_);_(* \(#,##0.00\);_(* "-"??_);_(@_)</c:formatCode>
                <c:ptCount val="4"/>
                <c:pt idx="0">
                  <c:v>2.4690361445783138</c:v>
                </c:pt>
                <c:pt idx="1">
                  <c:v>2.0087999999999995</c:v>
                </c:pt>
                <c:pt idx="2">
                  <c:v>1.8841935483870969</c:v>
                </c:pt>
                <c:pt idx="3">
                  <c:v>3.2949999999999995</c:v>
                </c:pt>
              </c:numCache>
            </c:numRef>
          </c:val>
          <c:smooth val="0"/>
          <c:extLst>
            <c:ext xmlns:c16="http://schemas.microsoft.com/office/drawing/2014/chart" uri="{C3380CC4-5D6E-409C-BE32-E72D297353CC}">
              <c16:uniqueId val="{00000000-0129-45B0-9CE6-4588B91A769F}"/>
            </c:ext>
          </c:extLst>
        </c:ser>
        <c:dLbls>
          <c:dLblPos val="t"/>
          <c:showLegendKey val="0"/>
          <c:showVal val="1"/>
          <c:showCatName val="0"/>
          <c:showSerName val="0"/>
          <c:showPercent val="0"/>
          <c:showBubbleSize val="0"/>
        </c:dLbls>
        <c:marker val="1"/>
        <c:smooth val="0"/>
        <c:axId val="379542600"/>
        <c:axId val="379537560"/>
      </c:lineChart>
      <c:catAx>
        <c:axId val="3795426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9537560"/>
        <c:crosses val="autoZero"/>
        <c:auto val="1"/>
        <c:lblAlgn val="ctr"/>
        <c:lblOffset val="100"/>
        <c:noMultiLvlLbl val="0"/>
      </c:catAx>
      <c:valAx>
        <c:axId val="379537560"/>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9542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C000"/>
                </a:solidFill>
              </a:rPr>
              <a:t>AVG.CPM</a:t>
            </a:r>
            <a:r>
              <a:rPr lang="en-US" b="1" baseline="0">
                <a:solidFill>
                  <a:srgbClr val="FFC000"/>
                </a:solidFill>
              </a:rPr>
              <a:t> by CHANNEL</a:t>
            </a:r>
            <a:endParaRPr lang="en-US" b="1">
              <a:solidFill>
                <a:srgbClr val="FFC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Analysis!$B$27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Analysis!$A$28:$A$32</c:f>
              <c:strCache>
                <c:ptCount val="4"/>
                <c:pt idx="0">
                  <c:v>Facebook Ads</c:v>
                </c:pt>
                <c:pt idx="1">
                  <c:v>Google Ads</c:v>
                </c:pt>
                <c:pt idx="2">
                  <c:v>Instagram Ads</c:v>
                </c:pt>
                <c:pt idx="3">
                  <c:v>LinkedIn Ads</c:v>
                </c:pt>
              </c:strCache>
            </c:strRef>
          </c:cat>
          <c:val>
            <c:numRef>
              <c:f>Analysis!$B$28:$B$32</c:f>
              <c:numCache>
                <c:formatCode>_(* #,##0.00_);_(* \(#,##0.00\);_(* "-"??_);_(@_)</c:formatCode>
                <c:ptCount val="4"/>
                <c:pt idx="0">
                  <c:v>20.067424148424134</c:v>
                </c:pt>
                <c:pt idx="1">
                  <c:v>24.112026618341893</c:v>
                </c:pt>
                <c:pt idx="2">
                  <c:v>22.541891695773842</c:v>
                </c:pt>
                <c:pt idx="3">
                  <c:v>21.713909861634633</c:v>
                </c:pt>
              </c:numCache>
            </c:numRef>
          </c:val>
          <c:smooth val="0"/>
          <c:extLst>
            <c:ext xmlns:c16="http://schemas.microsoft.com/office/drawing/2014/chart" uri="{C3380CC4-5D6E-409C-BE32-E72D297353CC}">
              <c16:uniqueId val="{00000000-FE7D-4491-9806-775AA169E085}"/>
            </c:ext>
          </c:extLst>
        </c:ser>
        <c:dLbls>
          <c:dLblPos val="t"/>
          <c:showLegendKey val="0"/>
          <c:showVal val="1"/>
          <c:showCatName val="0"/>
          <c:showSerName val="0"/>
          <c:showPercent val="0"/>
          <c:showBubbleSize val="0"/>
        </c:dLbls>
        <c:marker val="1"/>
        <c:smooth val="0"/>
        <c:axId val="622521256"/>
        <c:axId val="622521616"/>
      </c:lineChart>
      <c:catAx>
        <c:axId val="622521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521616"/>
        <c:crosses val="autoZero"/>
        <c:auto val="1"/>
        <c:lblAlgn val="ctr"/>
        <c:lblOffset val="100"/>
        <c:noMultiLvlLbl val="0"/>
      </c:catAx>
      <c:valAx>
        <c:axId val="622521616"/>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5212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1.xlsx]Analysis!PivotTable4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REVENUE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Analysis!$B$41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Analysis!$B$42:$B$54</c:f>
              <c:numCache>
                <c:formatCode>_(* #,##0_);_(* \(#,##0\);_(* "-"??_);_(@_)</c:formatCode>
                <c:ptCount val="12"/>
                <c:pt idx="0">
                  <c:v>141644.59999999998</c:v>
                </c:pt>
                <c:pt idx="1">
                  <c:v>153628.21999999997</c:v>
                </c:pt>
                <c:pt idx="2">
                  <c:v>144239.41</c:v>
                </c:pt>
                <c:pt idx="3">
                  <c:v>116232.79</c:v>
                </c:pt>
                <c:pt idx="4">
                  <c:v>96605.920000000013</c:v>
                </c:pt>
                <c:pt idx="5">
                  <c:v>149578.22999999995</c:v>
                </c:pt>
                <c:pt idx="6">
                  <c:v>123774.68000000002</c:v>
                </c:pt>
                <c:pt idx="7">
                  <c:v>110832.61000000002</c:v>
                </c:pt>
                <c:pt idx="8">
                  <c:v>150091.42000000001</c:v>
                </c:pt>
                <c:pt idx="9">
                  <c:v>140943.99</c:v>
                </c:pt>
                <c:pt idx="10">
                  <c:v>125832.84999999999</c:v>
                </c:pt>
                <c:pt idx="11">
                  <c:v>124236.25000000001</c:v>
                </c:pt>
              </c:numCache>
            </c:numRef>
          </c:val>
          <c:smooth val="0"/>
          <c:extLst>
            <c:ext xmlns:c16="http://schemas.microsoft.com/office/drawing/2014/chart" uri="{C3380CC4-5D6E-409C-BE32-E72D297353CC}">
              <c16:uniqueId val="{00000000-B88D-4B5D-AA64-5561625E1F37}"/>
            </c:ext>
          </c:extLst>
        </c:ser>
        <c:dLbls>
          <c:showLegendKey val="0"/>
          <c:showVal val="0"/>
          <c:showCatName val="0"/>
          <c:showSerName val="0"/>
          <c:showPercent val="0"/>
          <c:showBubbleSize val="0"/>
        </c:dLbls>
        <c:marker val="1"/>
        <c:smooth val="0"/>
        <c:axId val="622547176"/>
        <c:axId val="622547896"/>
      </c:lineChart>
      <c:catAx>
        <c:axId val="622547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547896"/>
        <c:crosses val="autoZero"/>
        <c:auto val="1"/>
        <c:lblAlgn val="ctr"/>
        <c:lblOffset val="100"/>
        <c:noMultiLvlLbl val="0"/>
      </c:catAx>
      <c:valAx>
        <c:axId val="622547896"/>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5471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IMPRESSIONS</a:t>
            </a:r>
            <a:r>
              <a:rPr lang="en-US" baseline="0"/>
              <a:t> BY COUNTRY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D53-4F79-96B4-8537E5AA38B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D53-4F79-96B4-8537E5AA38B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D53-4F79-96B4-8537E5AA38B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D53-4F79-96B4-8537E5AA38B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CD53-4F79-96B4-8537E5AA38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Analysis!$D$57:$D$61</c:f>
              <c:strCache>
                <c:ptCount val="5"/>
                <c:pt idx="0">
                  <c:v>France</c:v>
                </c:pt>
                <c:pt idx="1">
                  <c:v>Germany</c:v>
                </c:pt>
                <c:pt idx="2">
                  <c:v>Italy</c:v>
                </c:pt>
                <c:pt idx="3">
                  <c:v>Netherlands</c:v>
                </c:pt>
                <c:pt idx="4">
                  <c:v>Spain</c:v>
                </c:pt>
              </c:strCache>
            </c:strRef>
          </c:cat>
          <c:val>
            <c:numRef>
              <c:f>Analysis!$E$57:$E$61</c:f>
              <c:numCache>
                <c:formatCode>0.0,"M"</c:formatCode>
                <c:ptCount val="5"/>
                <c:pt idx="0">
                  <c:v>1606.8889999999999</c:v>
                </c:pt>
                <c:pt idx="1">
                  <c:v>1800.1189999999999</c:v>
                </c:pt>
                <c:pt idx="2">
                  <c:v>1488.9169999999999</c:v>
                </c:pt>
                <c:pt idx="3">
                  <c:v>1687.627</c:v>
                </c:pt>
                <c:pt idx="4">
                  <c:v>1294.825</c:v>
                </c:pt>
              </c:numCache>
            </c:numRef>
          </c:val>
          <c:extLst>
            <c:ext xmlns:c16="http://schemas.microsoft.com/office/drawing/2014/chart" uri="{C3380CC4-5D6E-409C-BE32-E72D297353CC}">
              <c16:uniqueId val="{00000000-9396-4255-BD94-D63DDB51D886}"/>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1.xlsx]Analysis!PivotTable8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CAMPAIGNS PER DEVICE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Analysis!$B$64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F65-4CDD-8B5F-7C3FD855847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F65-4CDD-8B5F-7C3FD855847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F65-4CDD-8B5F-7C3FD85584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Analysis!$A$65:$A$68</c:f>
              <c:strCache>
                <c:ptCount val="3"/>
                <c:pt idx="0">
                  <c:v>Desktop</c:v>
                </c:pt>
                <c:pt idx="1">
                  <c:v>Mobile</c:v>
                </c:pt>
                <c:pt idx="2">
                  <c:v>Tablet</c:v>
                </c:pt>
              </c:strCache>
            </c:strRef>
          </c:cat>
          <c:val>
            <c:numRef>
              <c:f>Analysis!$B$65:$B$68</c:f>
              <c:numCache>
                <c:formatCode>_(* #,##0_);_(* \(#,##0\);_(* "-"??_);_(@_)</c:formatCode>
                <c:ptCount val="3"/>
                <c:pt idx="0">
                  <c:v>91</c:v>
                </c:pt>
                <c:pt idx="1">
                  <c:v>100</c:v>
                </c:pt>
                <c:pt idx="2">
                  <c:v>109</c:v>
                </c:pt>
              </c:numCache>
            </c:numRef>
          </c:val>
          <c:extLst>
            <c:ext xmlns:c16="http://schemas.microsoft.com/office/drawing/2014/chart" uri="{C3380CC4-5D6E-409C-BE32-E72D297353CC}">
              <c16:uniqueId val="{00000000-DBD8-4CB1-BBC3-681B792BA09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1.xlsx]Analysis!PivotTable6</c:name>
    <c:fmtId val="9"/>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b="1">
                <a:solidFill>
                  <a:srgbClr val="FFC000"/>
                </a:solidFill>
              </a:rPr>
              <a:t>revenue</a:t>
            </a:r>
            <a:r>
              <a:rPr lang="en-US" b="1" baseline="0">
                <a:solidFill>
                  <a:srgbClr val="FFC000"/>
                </a:solidFill>
              </a:rPr>
              <a:t> by channel</a:t>
            </a:r>
            <a:endParaRPr lang="en-US" b="1">
              <a:solidFill>
                <a:srgbClr val="FFC000"/>
              </a:solidFill>
            </a:endParaRP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Analysis!$A$4:$A$8</c:f>
              <c:strCache>
                <c:ptCount val="4"/>
                <c:pt idx="0">
                  <c:v>Facebook Ads</c:v>
                </c:pt>
                <c:pt idx="1">
                  <c:v>LinkedIn Ads</c:v>
                </c:pt>
                <c:pt idx="2">
                  <c:v>Google Ads</c:v>
                </c:pt>
                <c:pt idx="3">
                  <c:v>Instagram Ads</c:v>
                </c:pt>
              </c:strCache>
            </c:strRef>
          </c:cat>
          <c:val>
            <c:numRef>
              <c:f>Analysis!$B$4:$B$8</c:f>
              <c:numCache>
                <c:formatCode>_([$€-2]\ * #,##0_);_([$€-2]\ * \(#,##0\);_([$€-2]\ * "-"??_);_(@_)</c:formatCode>
                <c:ptCount val="4"/>
                <c:pt idx="0">
                  <c:v>419050.79000000015</c:v>
                </c:pt>
                <c:pt idx="1">
                  <c:v>416369.33999999991</c:v>
                </c:pt>
                <c:pt idx="2">
                  <c:v>400166.03</c:v>
                </c:pt>
                <c:pt idx="3">
                  <c:v>342054.80999999994</c:v>
                </c:pt>
              </c:numCache>
            </c:numRef>
          </c:val>
          <c:extLst>
            <c:ext xmlns:c16="http://schemas.microsoft.com/office/drawing/2014/chart" uri="{C3380CC4-5D6E-409C-BE32-E72D297353CC}">
              <c16:uniqueId val="{00000000-6C54-4478-A442-75BAAE79F304}"/>
            </c:ext>
          </c:extLst>
        </c:ser>
        <c:dLbls>
          <c:showLegendKey val="0"/>
          <c:showVal val="1"/>
          <c:showCatName val="0"/>
          <c:showSerName val="0"/>
          <c:showPercent val="0"/>
          <c:showBubbleSize val="0"/>
        </c:dLbls>
        <c:gapWidth val="84"/>
        <c:gapDepth val="53"/>
        <c:shape val="box"/>
        <c:axId val="645140136"/>
        <c:axId val="645141936"/>
        <c:axId val="0"/>
      </c:bar3DChart>
      <c:catAx>
        <c:axId val="645140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5141936"/>
        <c:crosses val="autoZero"/>
        <c:auto val="1"/>
        <c:lblAlgn val="ctr"/>
        <c:lblOffset val="100"/>
        <c:noMultiLvlLbl val="0"/>
      </c:catAx>
      <c:valAx>
        <c:axId val="645141936"/>
        <c:scaling>
          <c:orientation val="minMax"/>
        </c:scaling>
        <c:delete val="1"/>
        <c:axPos val="l"/>
        <c:numFmt formatCode="_([$€-2]\ * #,##0_);_([$€-2]\ * \(#,##0\);_([$€-2]\ * &quot;-&quot;??_);_(@_)" sourceLinked="1"/>
        <c:majorTickMark val="out"/>
        <c:minorTickMark val="none"/>
        <c:tickLblPos val="nextTo"/>
        <c:crossAx val="645140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95000"/>
        <a:lumOff val="5000"/>
      </a:schemeClr>
    </a:solidFill>
    <a:ln w="6350" cap="flat" cmpd="sng" algn="ctr">
      <a:noFill/>
      <a:round/>
    </a:ln>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1.xlsx]Analysis!PivotTable7</c:name>
    <c:fmtId val="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b="1">
                <a:solidFill>
                  <a:srgbClr val="FFC000"/>
                </a:solidFill>
              </a:rPr>
              <a:t>Roas</a:t>
            </a:r>
            <a:r>
              <a:rPr lang="en-US" b="1" baseline="0">
                <a:solidFill>
                  <a:srgbClr val="FFC000"/>
                </a:solidFill>
              </a:rPr>
              <a:t> by campaigns</a:t>
            </a:r>
            <a:endParaRPr lang="en-US" b="1">
              <a:solidFill>
                <a:srgbClr val="FFC000"/>
              </a:solidFill>
            </a:endParaRP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Analysis!$B$10</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Analysis!$A$11:$A$18</c:f>
              <c:strCache>
                <c:ptCount val="7"/>
                <c:pt idx="0">
                  <c:v>Black Friday</c:v>
                </c:pt>
                <c:pt idx="1">
                  <c:v>Brand Awareness</c:v>
                </c:pt>
                <c:pt idx="2">
                  <c:v>Holiday Promo</c:v>
                </c:pt>
                <c:pt idx="3">
                  <c:v>Lead Gen Campaign</c:v>
                </c:pt>
                <c:pt idx="4">
                  <c:v>New Product Launch</c:v>
                </c:pt>
                <c:pt idx="5">
                  <c:v>Retargeting Push</c:v>
                </c:pt>
                <c:pt idx="6">
                  <c:v>Summer Sale</c:v>
                </c:pt>
              </c:strCache>
            </c:strRef>
          </c:cat>
          <c:val>
            <c:numRef>
              <c:f>Analysis!$B$11:$B$18</c:f>
              <c:numCache>
                <c:formatCode>0.00</c:formatCode>
                <c:ptCount val="7"/>
                <c:pt idx="0">
                  <c:v>79.350000000000009</c:v>
                </c:pt>
                <c:pt idx="1">
                  <c:v>154.60000000000005</c:v>
                </c:pt>
                <c:pt idx="2">
                  <c:v>151.63</c:v>
                </c:pt>
                <c:pt idx="3">
                  <c:v>192.11</c:v>
                </c:pt>
                <c:pt idx="4">
                  <c:v>148.51000000000002</c:v>
                </c:pt>
                <c:pt idx="5">
                  <c:v>219.88</c:v>
                </c:pt>
                <c:pt idx="6">
                  <c:v>154.18</c:v>
                </c:pt>
              </c:numCache>
            </c:numRef>
          </c:val>
          <c:extLst>
            <c:ext xmlns:c16="http://schemas.microsoft.com/office/drawing/2014/chart" uri="{C3380CC4-5D6E-409C-BE32-E72D297353CC}">
              <c16:uniqueId val="{00000000-2B59-4DA7-98CE-90C5B12F0AFF}"/>
            </c:ext>
          </c:extLst>
        </c:ser>
        <c:dLbls>
          <c:showLegendKey val="0"/>
          <c:showVal val="1"/>
          <c:showCatName val="0"/>
          <c:showSerName val="0"/>
          <c:showPercent val="0"/>
          <c:showBubbleSize val="0"/>
        </c:dLbls>
        <c:gapWidth val="84"/>
        <c:gapDepth val="53"/>
        <c:shape val="box"/>
        <c:axId val="645117816"/>
        <c:axId val="645121776"/>
        <c:axId val="0"/>
      </c:bar3DChart>
      <c:catAx>
        <c:axId val="645117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5121776"/>
        <c:crosses val="autoZero"/>
        <c:auto val="1"/>
        <c:lblAlgn val="ctr"/>
        <c:lblOffset val="100"/>
        <c:noMultiLvlLbl val="0"/>
      </c:catAx>
      <c:valAx>
        <c:axId val="645121776"/>
        <c:scaling>
          <c:orientation val="minMax"/>
        </c:scaling>
        <c:delete val="1"/>
        <c:axPos val="b"/>
        <c:numFmt formatCode="0.00" sourceLinked="1"/>
        <c:majorTickMark val="out"/>
        <c:minorTickMark val="none"/>
        <c:tickLblPos val="nextTo"/>
        <c:crossAx val="6451178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6350" cap="flat" cmpd="sng" algn="ctr">
      <a:noFill/>
      <a:round/>
    </a:ln>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CONVERSIONS BY AUDIENCE SEGMENT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CONVERSIONS BY AUDIENCE SEGMENT</a:t>
          </a:r>
        </a:p>
      </cx:txPr>
    </cx:title>
    <cx:plotArea>
      <cx:plotAreaRegion>
        <cx:series layoutId="waterfall" uniqueId="{A4D91A60-18A6-4E8A-BAF1-FAF2933191CB}">
          <cx:tx>
            <cx:txData>
              <cx:f>_xlchart.v1.1</cx:f>
              <cx:v>Sum of Conversions</cx:v>
            </cx:txData>
          </cx:tx>
          <cx:dataLabels pos="outEnd">
            <cx:visibility seriesName="0" categoryName="0" value="1"/>
          </cx:dataLabels>
          <cx:dataId val="0"/>
          <cx:layoutPr>
            <cx:subtotals/>
          </cx:layoutPr>
        </cx:series>
      </cx:plotAreaRegion>
      <cx:axis id="0">
        <cx:catScaling gapWidth="0.5"/>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_xlchart.v2.4</cx:f>
      </cx:numDim>
    </cx:data>
  </cx:chartData>
  <cx:chart>
    <cx:title pos="t" align="ctr" overlay="0">
      <cx:tx>
        <cx:txData>
          <cx:v>REVENUE BY CAMPAIGNS FUNNEL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BY CAMPAIGNS FUNNEL</a:t>
          </a:r>
        </a:p>
      </cx:txPr>
    </cx:title>
    <cx:plotArea>
      <cx:plotAreaRegion>
        <cx:series layoutId="funnel" uniqueId="{376DC89F-38C1-4E47-814C-DB34A6C01D90}">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_xlchart.v1.7</cx:f>
      </cx:numDim>
    </cx:data>
  </cx:chartData>
  <cx:chart>
    <cx:title pos="t" align="ctr" overlay="0">
      <cx:tx>
        <cx:txData>
          <cx:v>CONVERSIONS BY AUDIENCE SEGMENT</cx:v>
        </cx:txData>
      </cx:tx>
      <cx:txPr>
        <a:bodyPr spcFirstLastPara="1" vertOverflow="ellipsis" horzOverflow="overflow" wrap="square" lIns="0" tIns="0" rIns="0" bIns="0" anchor="ctr" anchorCtr="1"/>
        <a:lstStyle/>
        <a:p>
          <a:pPr algn="ctr" rtl="0">
            <a:defRPr/>
          </a:pPr>
          <a:r>
            <a:rPr lang="en-US" sz="1600" b="1" i="0" u="none" strike="noStrike" baseline="0">
              <a:solidFill>
                <a:srgbClr val="FFC000"/>
              </a:solidFill>
              <a:latin typeface="Calibri" panose="020F0502020204030204"/>
            </a:rPr>
            <a:t>CONVERSIONS BY AUDIENCE SEGMENT</a:t>
          </a:r>
        </a:p>
      </cx:txPr>
    </cx:title>
    <cx:plotArea>
      <cx:plotAreaRegion>
        <cx:series layoutId="waterfall" uniqueId="{A4D91A60-18A6-4E8A-BAF1-FAF2933191CB}">
          <cx:tx>
            <cx:txData>
              <cx:f>_xlchart.v1.6</cx:f>
              <cx:v>Sum of Conversions</cx:v>
            </cx:txData>
          </cx:tx>
          <cx:dataLabels pos="inEnd">
            <cx:spPr>
              <a:solidFill>
                <a:schemeClr val="tx1"/>
              </a:solidFill>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dataLabels>
          <cx:dataId val="0"/>
          <cx:layoutPr>
            <cx:subtotals/>
          </cx:layoutPr>
        </cx:series>
      </cx:plotAreaRegion>
      <cx:axis id="0">
        <cx:catScaling gapWidth="0.5"/>
        <cx:tickLabels/>
      </cx:axis>
      <cx:axis id="1">
        <cx:valScaling/>
        <cx:majorGridlines/>
        <cx:tickLabels/>
      </cx:axis>
    </cx:plotArea>
  </cx:chart>
  <cx:spPr>
    <a:solidFill>
      <a:schemeClr val="tx1"/>
    </a:solidFill>
    <a:effectLst>
      <a:outerShdw blurRad="50800" dist="38100" dir="13500000" algn="br" rotWithShape="0">
        <a:prstClr val="black">
          <a:alpha val="40000"/>
        </a:prstClr>
      </a:outerShdw>
    </a:effectLst>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_xlchart.v2.8</cx:f>
      </cx:strDim>
      <cx:numDim type="val">
        <cx:f>_xlchart.v2.9</cx:f>
      </cx:numDim>
    </cx:data>
  </cx:chartData>
  <cx:chart>
    <cx:title pos="t" align="ctr" overlay="0">
      <cx:tx>
        <cx:txData>
          <cx:v>REVENUE BY CAMPAIGNS FUNNEL</cx:v>
        </cx:txData>
      </cx:tx>
      <cx:txPr>
        <a:bodyPr spcFirstLastPara="1" vertOverflow="ellipsis" horzOverflow="overflow" wrap="square" lIns="0" tIns="0" rIns="0" bIns="0" anchor="ctr" anchorCtr="1"/>
        <a:lstStyle/>
        <a:p>
          <a:pPr algn="ctr" rtl="0">
            <a:defRPr/>
          </a:pPr>
          <a:r>
            <a:rPr lang="en-US" sz="1800" b="1" i="0" u="none" strike="noStrike" baseline="0">
              <a:solidFill>
                <a:srgbClr val="FFC000"/>
              </a:solidFill>
              <a:latin typeface="Calibri" panose="020F0502020204030204"/>
            </a:rPr>
            <a:t>REVENUE BY CAMPAIGNS FUNNEL</a:t>
          </a:r>
        </a:p>
      </cx:txPr>
    </cx:title>
    <cx:plotArea>
      <cx:plotAreaRegion>
        <cx:series layoutId="funnel" uniqueId="{376DC89F-38C1-4E47-814C-DB34A6C01D90}">
          <cx:data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dataLabel idx="0">
              <cx:separator>
</cx:separator>
            </cx:dataLabel>
          </cx:dataLabels>
          <cx:dataId val="0"/>
        </cx:series>
      </cx:plotAreaRegion>
      <cx:axis id="0">
        <cx:catScaling gapWidth="0.5"/>
        <cx:tickLabels/>
      </cx:axis>
    </cx:plotArea>
  </cx:chart>
  <cx:spPr>
    <a:solidFill>
      <a:schemeClr val="tx1"/>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2.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 Id="rId9" Type="http://schemas.microsoft.com/office/2014/relationships/chartEx" Target="../charts/chartEx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microsoft.com/office/2014/relationships/chartEx" Target="../charts/chartEx3.xml"/><Relationship Id="rId7" Type="http://schemas.openxmlformats.org/officeDocument/2006/relationships/chart" Target="../charts/chart12.xml"/><Relationship Id="rId12" Type="http://schemas.openxmlformats.org/officeDocument/2006/relationships/hyperlink" Target="https://github.com/darshilbhatt-work/1-Excel-Data-Analysis-Project-Marketing-Campaign-Performance" TargetMode="Externa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1.xml"/><Relationship Id="rId11" Type="http://schemas.openxmlformats.org/officeDocument/2006/relationships/image" Target="../media/image2.svg"/><Relationship Id="rId5" Type="http://schemas.openxmlformats.org/officeDocument/2006/relationships/chart" Target="../charts/chart10.xml"/><Relationship Id="rId10" Type="http://schemas.openxmlformats.org/officeDocument/2006/relationships/image" Target="../media/image1.png"/><Relationship Id="rId4" Type="http://schemas.microsoft.com/office/2014/relationships/chartEx" Target="../charts/chartEx4.xml"/><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10</xdr:col>
      <xdr:colOff>3175</xdr:colOff>
      <xdr:row>0</xdr:row>
      <xdr:rowOff>152400</xdr:rowOff>
    </xdr:from>
    <xdr:to>
      <xdr:col>16</xdr:col>
      <xdr:colOff>311150</xdr:colOff>
      <xdr:row>14</xdr:row>
      <xdr:rowOff>31750</xdr:rowOff>
    </xdr:to>
    <xdr:graphicFrame macro="">
      <xdr:nvGraphicFramePr>
        <xdr:cNvPr id="3" name="Chart 2">
          <a:extLst>
            <a:ext uri="{FF2B5EF4-FFF2-40B4-BE49-F238E27FC236}">
              <a16:creationId xmlns:a16="http://schemas.microsoft.com/office/drawing/2014/main" id="{1F2080D4-A6F6-C915-B206-7F474AC67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885825</xdr:colOff>
      <xdr:row>0</xdr:row>
      <xdr:rowOff>127000</xdr:rowOff>
    </xdr:from>
    <xdr:to>
      <xdr:col>9</xdr:col>
      <xdr:colOff>514350</xdr:colOff>
      <xdr:row>14</xdr:row>
      <xdr:rowOff>69850</xdr:rowOff>
    </xdr:to>
    <xdr:graphicFrame macro="">
      <xdr:nvGraphicFramePr>
        <xdr:cNvPr id="5" name="Chart 4">
          <a:extLst>
            <a:ext uri="{FF2B5EF4-FFF2-40B4-BE49-F238E27FC236}">
              <a16:creationId xmlns:a16="http://schemas.microsoft.com/office/drawing/2014/main" id="{01998C0C-88C6-47FE-207A-84A273531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3175</xdr:colOff>
      <xdr:row>14</xdr:row>
      <xdr:rowOff>107950</xdr:rowOff>
    </xdr:from>
    <xdr:to>
      <xdr:col>9</xdr:col>
      <xdr:colOff>361950</xdr:colOff>
      <xdr:row>28</xdr:row>
      <xdr:rowOff>25400</xdr:rowOff>
    </xdr:to>
    <xdr:graphicFrame macro="">
      <xdr:nvGraphicFramePr>
        <xdr:cNvPr id="2" name="Chart 1">
          <a:extLst>
            <a:ext uri="{FF2B5EF4-FFF2-40B4-BE49-F238E27FC236}">
              <a16:creationId xmlns:a16="http://schemas.microsoft.com/office/drawing/2014/main" id="{2FC8810D-6C90-62F8-D0EB-4E2944D39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517525</xdr:colOff>
      <xdr:row>15</xdr:row>
      <xdr:rowOff>0</xdr:rowOff>
    </xdr:from>
    <xdr:to>
      <xdr:col>16</xdr:col>
      <xdr:colOff>127000</xdr:colOff>
      <xdr:row>27</xdr:row>
      <xdr:rowOff>127000</xdr:rowOff>
    </xdr:to>
    <xdr:graphicFrame macro="">
      <xdr:nvGraphicFramePr>
        <xdr:cNvPr id="4" name="Chart 3">
          <a:extLst>
            <a:ext uri="{FF2B5EF4-FFF2-40B4-BE49-F238E27FC236}">
              <a16:creationId xmlns:a16="http://schemas.microsoft.com/office/drawing/2014/main" id="{94FAC2E1-2D18-5CBA-84CC-0E17FFC285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85725</xdr:colOff>
      <xdr:row>28</xdr:row>
      <xdr:rowOff>44450</xdr:rowOff>
    </xdr:from>
    <xdr:to>
      <xdr:col>16</xdr:col>
      <xdr:colOff>431800</xdr:colOff>
      <xdr:row>41</xdr:row>
      <xdr:rowOff>25400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435E57EA-789E-6F14-EFEA-D14FF3AA2E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070975" y="5200650"/>
              <a:ext cx="4003675" cy="2374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104775</xdr:colOff>
      <xdr:row>41</xdr:row>
      <xdr:rowOff>57150</xdr:rowOff>
    </xdr:from>
    <xdr:to>
      <xdr:col>17</xdr:col>
      <xdr:colOff>133350</xdr:colOff>
      <xdr:row>55</xdr:row>
      <xdr:rowOff>57150</xdr:rowOff>
    </xdr:to>
    <xdr:graphicFrame macro="">
      <xdr:nvGraphicFramePr>
        <xdr:cNvPr id="8" name="Chart 7">
          <a:extLst>
            <a:ext uri="{FF2B5EF4-FFF2-40B4-BE49-F238E27FC236}">
              <a16:creationId xmlns:a16="http://schemas.microsoft.com/office/drawing/2014/main" id="{7FDAE0A2-6C71-F50B-E3E0-77FC72E1E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79375</xdr:colOff>
      <xdr:row>55</xdr:row>
      <xdr:rowOff>120650</xdr:rowOff>
    </xdr:from>
    <xdr:to>
      <xdr:col>16</xdr:col>
      <xdr:colOff>571500</xdr:colOff>
      <xdr:row>70</xdr:row>
      <xdr:rowOff>12700</xdr:rowOff>
    </xdr:to>
    <xdr:graphicFrame macro="">
      <xdr:nvGraphicFramePr>
        <xdr:cNvPr id="9" name="Chart 8">
          <a:extLst>
            <a:ext uri="{FF2B5EF4-FFF2-40B4-BE49-F238E27FC236}">
              <a16:creationId xmlns:a16="http://schemas.microsoft.com/office/drawing/2014/main" id="{A164A6B5-339E-FF83-E8B4-A77EFE2C45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536575</xdr:colOff>
      <xdr:row>70</xdr:row>
      <xdr:rowOff>69850</xdr:rowOff>
    </xdr:from>
    <xdr:to>
      <xdr:col>16</xdr:col>
      <xdr:colOff>215900</xdr:colOff>
      <xdr:row>83</xdr:row>
      <xdr:rowOff>69850</xdr:rowOff>
    </xdr:to>
    <xdr:graphicFrame macro="">
      <xdr:nvGraphicFramePr>
        <xdr:cNvPr id="10" name="Chart 9">
          <a:extLst>
            <a:ext uri="{FF2B5EF4-FFF2-40B4-BE49-F238E27FC236}">
              <a16:creationId xmlns:a16="http://schemas.microsoft.com/office/drawing/2014/main" id="{E957657C-ABB2-706D-4D48-81CF14CCB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136525</xdr:colOff>
      <xdr:row>83</xdr:row>
      <xdr:rowOff>101600</xdr:rowOff>
    </xdr:from>
    <xdr:to>
      <xdr:col>16</xdr:col>
      <xdr:colOff>441325</xdr:colOff>
      <xdr:row>98</xdr:row>
      <xdr:rowOff>82550</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AF08D10C-FD6C-449C-C511-A0DC5FF70C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8512175" y="153860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63500</xdr:colOff>
      <xdr:row>76</xdr:row>
      <xdr:rowOff>0</xdr:rowOff>
    </xdr:from>
    <xdr:to>
      <xdr:col>3</xdr:col>
      <xdr:colOff>1003300</xdr:colOff>
      <xdr:row>89</xdr:row>
      <xdr:rowOff>130175</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8B177270-4487-397C-5B6F-DABAF06BA59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451100" y="13995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254000</xdr:colOff>
      <xdr:row>72</xdr:row>
      <xdr:rowOff>38100</xdr:rowOff>
    </xdr:from>
    <xdr:to>
      <xdr:col>6</xdr:col>
      <xdr:colOff>254000</xdr:colOff>
      <xdr:row>85</xdr:row>
      <xdr:rowOff>168275</xdr:rowOff>
    </xdr:to>
    <mc:AlternateContent xmlns:mc="http://schemas.openxmlformats.org/markup-compatibility/2006" xmlns:a14="http://schemas.microsoft.com/office/drawing/2010/main">
      <mc:Choice Requires="a14">
        <xdr:graphicFrame macro="">
          <xdr:nvGraphicFramePr>
            <xdr:cNvPr id="12" name="Channel">
              <a:extLst>
                <a:ext uri="{FF2B5EF4-FFF2-40B4-BE49-F238E27FC236}">
                  <a16:creationId xmlns:a16="http://schemas.microsoft.com/office/drawing/2014/main" id="{6257AB5E-C12F-D98E-08EF-4A32755398C5}"/>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4787900" y="13296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19049</xdr:rowOff>
    </xdr:from>
    <xdr:to>
      <xdr:col>2</xdr:col>
      <xdr:colOff>232833</xdr:colOff>
      <xdr:row>55</xdr:row>
      <xdr:rowOff>158750</xdr:rowOff>
    </xdr:to>
    <xdr:sp macro="" textlink="">
      <xdr:nvSpPr>
        <xdr:cNvPr id="2" name="Rectangle 1">
          <a:extLst>
            <a:ext uri="{FF2B5EF4-FFF2-40B4-BE49-F238E27FC236}">
              <a16:creationId xmlns:a16="http://schemas.microsoft.com/office/drawing/2014/main" id="{7D92D3C1-DAF7-CDB3-AE3E-F80AFB97FD59}"/>
            </a:ext>
          </a:extLst>
        </xdr:cNvPr>
        <xdr:cNvSpPr/>
      </xdr:nvSpPr>
      <xdr:spPr>
        <a:xfrm>
          <a:off x="0" y="19049"/>
          <a:ext cx="1460500" cy="10035118"/>
        </a:xfrm>
        <a:prstGeom prst="rect">
          <a:avLst/>
        </a:prstGeom>
        <a:solidFill>
          <a:schemeClr val="bg2">
            <a:lumMod val="25000"/>
          </a:schemeClr>
        </a:solidFill>
        <a:ln>
          <a:no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0</xdr:colOff>
      <xdr:row>0</xdr:row>
      <xdr:rowOff>57150</xdr:rowOff>
    </xdr:from>
    <xdr:to>
      <xdr:col>31</xdr:col>
      <xdr:colOff>486834</xdr:colOff>
      <xdr:row>3</xdr:row>
      <xdr:rowOff>63500</xdr:rowOff>
    </xdr:to>
    <xdr:sp macro="" textlink="">
      <xdr:nvSpPr>
        <xdr:cNvPr id="3" name="Rectangle 2">
          <a:extLst>
            <a:ext uri="{FF2B5EF4-FFF2-40B4-BE49-F238E27FC236}">
              <a16:creationId xmlns:a16="http://schemas.microsoft.com/office/drawing/2014/main" id="{E90D1876-DAB4-EA66-5722-9EE175C93045}"/>
            </a:ext>
          </a:extLst>
        </xdr:cNvPr>
        <xdr:cNvSpPr/>
      </xdr:nvSpPr>
      <xdr:spPr>
        <a:xfrm>
          <a:off x="1227667" y="57150"/>
          <a:ext cx="18288000" cy="546100"/>
        </a:xfrm>
        <a:prstGeom prst="rect">
          <a:avLst/>
        </a:prstGeom>
        <a:solidFill>
          <a:schemeClr val="bg2">
            <a:lumMod val="25000"/>
          </a:schemeClr>
        </a:solidFill>
        <a:ln>
          <a:no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103715</xdr:colOff>
      <xdr:row>0</xdr:row>
      <xdr:rowOff>35983</xdr:rowOff>
    </xdr:from>
    <xdr:to>
      <xdr:col>30</xdr:col>
      <xdr:colOff>285749</xdr:colOff>
      <xdr:row>2</xdr:row>
      <xdr:rowOff>165100</xdr:rowOff>
    </xdr:to>
    <xdr:sp macro="" textlink="">
      <xdr:nvSpPr>
        <xdr:cNvPr id="4" name="TextBox 3">
          <a:extLst>
            <a:ext uri="{FF2B5EF4-FFF2-40B4-BE49-F238E27FC236}">
              <a16:creationId xmlns:a16="http://schemas.microsoft.com/office/drawing/2014/main" id="{30A733D8-BF61-3129-524F-1F228600C81A}"/>
            </a:ext>
          </a:extLst>
        </xdr:cNvPr>
        <xdr:cNvSpPr txBox="1"/>
      </xdr:nvSpPr>
      <xdr:spPr>
        <a:xfrm>
          <a:off x="1331382" y="35983"/>
          <a:ext cx="17369367" cy="488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5" algn="ctr"/>
          <a:r>
            <a:rPr lang="en-US" sz="3200" b="1">
              <a:solidFill>
                <a:srgbClr val="FFC000"/>
              </a:solidFill>
            </a:rPr>
            <a:t>Marketing Campaign Performance Dashboard </a:t>
          </a:r>
        </a:p>
      </xdr:txBody>
    </xdr:sp>
    <xdr:clientData/>
  </xdr:twoCellAnchor>
  <xdr:twoCellAnchor>
    <xdr:from>
      <xdr:col>13</xdr:col>
      <xdr:colOff>50800</xdr:colOff>
      <xdr:row>0</xdr:row>
      <xdr:rowOff>76200</xdr:rowOff>
    </xdr:from>
    <xdr:to>
      <xdr:col>15</xdr:col>
      <xdr:colOff>355600</xdr:colOff>
      <xdr:row>2</xdr:row>
      <xdr:rowOff>6350</xdr:rowOff>
    </xdr:to>
    <xdr:sp macro="" textlink="">
      <xdr:nvSpPr>
        <xdr:cNvPr id="14" name="TextBox 13">
          <a:extLst>
            <a:ext uri="{FF2B5EF4-FFF2-40B4-BE49-F238E27FC236}">
              <a16:creationId xmlns:a16="http://schemas.microsoft.com/office/drawing/2014/main" id="{EB952B98-912E-EBDC-A888-21FCBBAFB1A8}"/>
            </a:ext>
          </a:extLst>
        </xdr:cNvPr>
        <xdr:cNvSpPr txBox="1"/>
      </xdr:nvSpPr>
      <xdr:spPr>
        <a:xfrm>
          <a:off x="7975600" y="76200"/>
          <a:ext cx="15240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US" sz="1600" b="1">
            <a:solidFill>
              <a:srgbClr val="FFC000"/>
            </a:solidFill>
            <a:latin typeface="Arial" panose="020B0604020202020204" pitchFamily="34" charset="0"/>
            <a:cs typeface="Arial" panose="020B0604020202020204" pitchFamily="34" charset="0"/>
          </a:endParaRPr>
        </a:p>
      </xdr:txBody>
    </xdr:sp>
    <xdr:clientData/>
  </xdr:twoCellAnchor>
  <xdr:twoCellAnchor>
    <xdr:from>
      <xdr:col>17</xdr:col>
      <xdr:colOff>492125</xdr:colOff>
      <xdr:row>1</xdr:row>
      <xdr:rowOff>125412</xdr:rowOff>
    </xdr:from>
    <xdr:to>
      <xdr:col>20</xdr:col>
      <xdr:colOff>587375</xdr:colOff>
      <xdr:row>3</xdr:row>
      <xdr:rowOff>50800</xdr:rowOff>
    </xdr:to>
    <xdr:sp macro="" textlink="">
      <xdr:nvSpPr>
        <xdr:cNvPr id="19" name="TextBox 18">
          <a:extLst>
            <a:ext uri="{FF2B5EF4-FFF2-40B4-BE49-F238E27FC236}">
              <a16:creationId xmlns:a16="http://schemas.microsoft.com/office/drawing/2014/main" id="{2CEC96E0-00DC-26DB-3B15-B4969FA3A621}"/>
            </a:ext>
          </a:extLst>
        </xdr:cNvPr>
        <xdr:cNvSpPr txBox="1"/>
      </xdr:nvSpPr>
      <xdr:spPr>
        <a:xfrm>
          <a:off x="10882313" y="307975"/>
          <a:ext cx="1928812" cy="29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US" sz="1600" b="1">
            <a:solidFill>
              <a:srgbClr val="FFC000"/>
            </a:solidFill>
            <a:latin typeface="Arial" panose="020B0604020202020204" pitchFamily="34" charset="0"/>
            <a:cs typeface="Arial" panose="020B0604020202020204" pitchFamily="34" charset="0"/>
          </a:endParaRPr>
        </a:p>
      </xdr:txBody>
    </xdr:sp>
    <xdr:clientData/>
  </xdr:twoCellAnchor>
  <xdr:twoCellAnchor>
    <xdr:from>
      <xdr:col>2</xdr:col>
      <xdr:colOff>423335</xdr:colOff>
      <xdr:row>11</xdr:row>
      <xdr:rowOff>143934</xdr:rowOff>
    </xdr:from>
    <xdr:to>
      <xdr:col>8</xdr:col>
      <xdr:colOff>124884</xdr:colOff>
      <xdr:row>23</xdr:row>
      <xdr:rowOff>84667</xdr:rowOff>
    </xdr:to>
    <xdr:graphicFrame macro="">
      <xdr:nvGraphicFramePr>
        <xdr:cNvPr id="20" name="Chart 19">
          <a:extLst>
            <a:ext uri="{FF2B5EF4-FFF2-40B4-BE49-F238E27FC236}">
              <a16:creationId xmlns:a16="http://schemas.microsoft.com/office/drawing/2014/main" id="{B8CBD6D6-0501-4C2B-9C91-DC16FD14B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171451</xdr:colOff>
      <xdr:row>11</xdr:row>
      <xdr:rowOff>38101</xdr:rowOff>
    </xdr:from>
    <xdr:to>
      <xdr:col>14</xdr:col>
      <xdr:colOff>328084</xdr:colOff>
      <xdr:row>23</xdr:row>
      <xdr:rowOff>19051</xdr:rowOff>
    </xdr:to>
    <xdr:graphicFrame macro="">
      <xdr:nvGraphicFramePr>
        <xdr:cNvPr id="21" name="Chart 20">
          <a:extLst>
            <a:ext uri="{FF2B5EF4-FFF2-40B4-BE49-F238E27FC236}">
              <a16:creationId xmlns:a16="http://schemas.microsoft.com/office/drawing/2014/main" id="{C868C832-5034-4FF3-8A14-3ADB6BEAA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367770</xdr:colOff>
      <xdr:row>3</xdr:row>
      <xdr:rowOff>126998</xdr:rowOff>
    </xdr:from>
    <xdr:to>
      <xdr:col>7</xdr:col>
      <xdr:colOff>296332</xdr:colOff>
      <xdr:row>10</xdr:row>
      <xdr:rowOff>169332</xdr:rowOff>
    </xdr:to>
    <xdr:sp macro="" textlink="">
      <xdr:nvSpPr>
        <xdr:cNvPr id="22" name="Rectangle 21">
          <a:extLst>
            <a:ext uri="{FF2B5EF4-FFF2-40B4-BE49-F238E27FC236}">
              <a16:creationId xmlns:a16="http://schemas.microsoft.com/office/drawing/2014/main" id="{1516425A-2102-1273-D500-B3DB89E3F7D9}"/>
            </a:ext>
          </a:extLst>
        </xdr:cNvPr>
        <xdr:cNvSpPr/>
      </xdr:nvSpPr>
      <xdr:spPr>
        <a:xfrm>
          <a:off x="2209270" y="666748"/>
          <a:ext cx="2383895" cy="1301751"/>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FFC000"/>
            </a:solidFill>
            <a:latin typeface="+mn-lt"/>
            <a:ea typeface="+mn-ea"/>
            <a:cs typeface="+mn-cs"/>
          </a:endParaRPr>
        </a:p>
      </xdr:txBody>
    </xdr:sp>
    <xdr:clientData/>
  </xdr:twoCellAnchor>
  <xdr:twoCellAnchor>
    <xdr:from>
      <xdr:col>10</xdr:col>
      <xdr:colOff>264583</xdr:colOff>
      <xdr:row>3</xdr:row>
      <xdr:rowOff>126999</xdr:rowOff>
    </xdr:from>
    <xdr:to>
      <xdr:col>14</xdr:col>
      <xdr:colOff>296332</xdr:colOff>
      <xdr:row>11</xdr:row>
      <xdr:rowOff>0</xdr:rowOff>
    </xdr:to>
    <xdr:sp macro="" textlink="">
      <xdr:nvSpPr>
        <xdr:cNvPr id="23" name="Rectangle 22">
          <a:extLst>
            <a:ext uri="{FF2B5EF4-FFF2-40B4-BE49-F238E27FC236}">
              <a16:creationId xmlns:a16="http://schemas.microsoft.com/office/drawing/2014/main" id="{B0E5F7F0-32A8-B874-6208-C04A508B9355}"/>
            </a:ext>
          </a:extLst>
        </xdr:cNvPr>
        <xdr:cNvSpPr/>
      </xdr:nvSpPr>
      <xdr:spPr>
        <a:xfrm>
          <a:off x="6402916" y="666749"/>
          <a:ext cx="2487083" cy="1312334"/>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FFC000"/>
            </a:solidFill>
            <a:latin typeface="+mn-lt"/>
            <a:ea typeface="+mn-ea"/>
            <a:cs typeface="+mn-cs"/>
          </a:endParaRPr>
        </a:p>
      </xdr:txBody>
    </xdr:sp>
    <xdr:clientData/>
  </xdr:twoCellAnchor>
  <xdr:twoCellAnchor>
    <xdr:from>
      <xdr:col>18</xdr:col>
      <xdr:colOff>42333</xdr:colOff>
      <xdr:row>3</xdr:row>
      <xdr:rowOff>116416</xdr:rowOff>
    </xdr:from>
    <xdr:to>
      <xdr:col>22</xdr:col>
      <xdr:colOff>137584</xdr:colOff>
      <xdr:row>10</xdr:row>
      <xdr:rowOff>169333</xdr:rowOff>
    </xdr:to>
    <xdr:sp macro="" textlink="">
      <xdr:nvSpPr>
        <xdr:cNvPr id="24" name="Rectangle 23">
          <a:extLst>
            <a:ext uri="{FF2B5EF4-FFF2-40B4-BE49-F238E27FC236}">
              <a16:creationId xmlns:a16="http://schemas.microsoft.com/office/drawing/2014/main" id="{C9073A5D-399E-A579-9526-0F312CF95FAC}"/>
            </a:ext>
          </a:extLst>
        </xdr:cNvPr>
        <xdr:cNvSpPr/>
      </xdr:nvSpPr>
      <xdr:spPr>
        <a:xfrm>
          <a:off x="11091333" y="656166"/>
          <a:ext cx="2550584" cy="1312334"/>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FFC000"/>
            </a:solidFill>
            <a:latin typeface="+mn-lt"/>
            <a:ea typeface="+mn-ea"/>
            <a:cs typeface="+mn-cs"/>
          </a:endParaRPr>
        </a:p>
      </xdr:txBody>
    </xdr:sp>
    <xdr:clientData/>
  </xdr:twoCellAnchor>
  <xdr:twoCellAnchor>
    <xdr:from>
      <xdr:col>25</xdr:col>
      <xdr:colOff>243418</xdr:colOff>
      <xdr:row>3</xdr:row>
      <xdr:rowOff>126998</xdr:rowOff>
    </xdr:from>
    <xdr:to>
      <xdr:col>29</xdr:col>
      <xdr:colOff>328084</xdr:colOff>
      <xdr:row>11</xdr:row>
      <xdr:rowOff>127000</xdr:rowOff>
    </xdr:to>
    <xdr:sp macro="" textlink="">
      <xdr:nvSpPr>
        <xdr:cNvPr id="25" name="Rectangle 24">
          <a:extLst>
            <a:ext uri="{FF2B5EF4-FFF2-40B4-BE49-F238E27FC236}">
              <a16:creationId xmlns:a16="http://schemas.microsoft.com/office/drawing/2014/main" id="{1452B2E6-24C2-B89A-8528-1B7571400F4A}"/>
            </a:ext>
          </a:extLst>
        </xdr:cNvPr>
        <xdr:cNvSpPr/>
      </xdr:nvSpPr>
      <xdr:spPr>
        <a:xfrm>
          <a:off x="15589251" y="666748"/>
          <a:ext cx="2540000" cy="143933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C000"/>
            </a:solidFill>
          </a:endParaRPr>
        </a:p>
      </xdr:txBody>
    </xdr:sp>
    <xdr:clientData/>
  </xdr:twoCellAnchor>
  <xdr:twoCellAnchor>
    <xdr:from>
      <xdr:col>3</xdr:col>
      <xdr:colOff>44451</xdr:colOff>
      <xdr:row>27</xdr:row>
      <xdr:rowOff>71966</xdr:rowOff>
    </xdr:from>
    <xdr:to>
      <xdr:col>9</xdr:col>
      <xdr:colOff>394760</xdr:colOff>
      <xdr:row>40</xdr:row>
      <xdr:rowOff>52915</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34D6F5DD-C481-4957-9F6C-B17697AF9F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73251" y="5044016"/>
              <a:ext cx="4007909" cy="23748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512234</xdr:colOff>
      <xdr:row>27</xdr:row>
      <xdr:rowOff>61384</xdr:rowOff>
    </xdr:from>
    <xdr:to>
      <xdr:col>17</xdr:col>
      <xdr:colOff>270933</xdr:colOff>
      <xdr:row>40</xdr:row>
      <xdr:rowOff>74083</xdr:rowOff>
    </xdr:to>
    <mc:AlternateContent xmlns:mc="http://schemas.openxmlformats.org/markup-compatibility/2006">
      <mc:Choice xmlns:cx2="http://schemas.microsoft.com/office/drawing/2015/10/21/chartex" Requires="cx2">
        <xdr:graphicFrame macro="">
          <xdr:nvGraphicFramePr>
            <xdr:cNvPr id="27" name="Chart 26">
              <a:extLst>
                <a:ext uri="{FF2B5EF4-FFF2-40B4-BE49-F238E27FC236}">
                  <a16:creationId xmlns:a16="http://schemas.microsoft.com/office/drawing/2014/main" id="{86FDF795-3CE2-400B-90EC-E54B9B0C00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998634" y="5033434"/>
              <a:ext cx="4635499" cy="240664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597957</xdr:colOff>
      <xdr:row>12</xdr:row>
      <xdr:rowOff>58209</xdr:rowOff>
    </xdr:from>
    <xdr:to>
      <xdr:col>32</xdr:col>
      <xdr:colOff>31749</xdr:colOff>
      <xdr:row>24</xdr:row>
      <xdr:rowOff>158751</xdr:rowOff>
    </xdr:to>
    <xdr:graphicFrame macro="">
      <xdr:nvGraphicFramePr>
        <xdr:cNvPr id="28" name="Chart 27">
          <a:extLst>
            <a:ext uri="{FF2B5EF4-FFF2-40B4-BE49-F238E27FC236}">
              <a16:creationId xmlns:a16="http://schemas.microsoft.com/office/drawing/2014/main" id="{CD953DCF-400F-4927-83F8-016AE4B1A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526522</xdr:colOff>
      <xdr:row>28</xdr:row>
      <xdr:rowOff>84666</xdr:rowOff>
    </xdr:from>
    <xdr:to>
      <xdr:col>24</xdr:col>
      <xdr:colOff>122239</xdr:colOff>
      <xdr:row>41</xdr:row>
      <xdr:rowOff>48154</xdr:rowOff>
    </xdr:to>
    <xdr:graphicFrame macro="">
      <xdr:nvGraphicFramePr>
        <xdr:cNvPr id="29" name="Chart 28">
          <a:extLst>
            <a:ext uri="{FF2B5EF4-FFF2-40B4-BE49-F238E27FC236}">
              <a16:creationId xmlns:a16="http://schemas.microsoft.com/office/drawing/2014/main" id="{18355513-1B38-4369-BD35-9DAF517EE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436563</xdr:colOff>
      <xdr:row>27</xdr:row>
      <xdr:rowOff>140229</xdr:rowOff>
    </xdr:from>
    <xdr:to>
      <xdr:col>31</xdr:col>
      <xdr:colOff>518583</xdr:colOff>
      <xdr:row>41</xdr:row>
      <xdr:rowOff>84668</xdr:rowOff>
    </xdr:to>
    <xdr:graphicFrame macro="">
      <xdr:nvGraphicFramePr>
        <xdr:cNvPr id="30" name="Chart 29">
          <a:extLst>
            <a:ext uri="{FF2B5EF4-FFF2-40B4-BE49-F238E27FC236}">
              <a16:creationId xmlns:a16="http://schemas.microsoft.com/office/drawing/2014/main" id="{96133A2F-00B3-4F4F-A2A0-4A9403E2E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52917</xdr:colOff>
      <xdr:row>11</xdr:row>
      <xdr:rowOff>84666</xdr:rowOff>
    </xdr:from>
    <xdr:to>
      <xdr:col>20</xdr:col>
      <xdr:colOff>74083</xdr:colOff>
      <xdr:row>23</xdr:row>
      <xdr:rowOff>126999</xdr:rowOff>
    </xdr:to>
    <xdr:graphicFrame macro="">
      <xdr:nvGraphicFramePr>
        <xdr:cNvPr id="31" name="Chart 30">
          <a:extLst>
            <a:ext uri="{FF2B5EF4-FFF2-40B4-BE49-F238E27FC236}">
              <a16:creationId xmlns:a16="http://schemas.microsoft.com/office/drawing/2014/main" id="{6B796A21-4FE3-4046-91F0-FC394BB2C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465666</xdr:colOff>
      <xdr:row>12</xdr:row>
      <xdr:rowOff>84666</xdr:rowOff>
    </xdr:from>
    <xdr:to>
      <xdr:col>25</xdr:col>
      <xdr:colOff>370417</xdr:colOff>
      <xdr:row>23</xdr:row>
      <xdr:rowOff>169333</xdr:rowOff>
    </xdr:to>
    <xdr:graphicFrame macro="">
      <xdr:nvGraphicFramePr>
        <xdr:cNvPr id="5" name="Chart 4">
          <a:extLst>
            <a:ext uri="{FF2B5EF4-FFF2-40B4-BE49-F238E27FC236}">
              <a16:creationId xmlns:a16="http://schemas.microsoft.com/office/drawing/2014/main" id="{05E9CE44-24CF-4590-820D-BBA2837C9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296334</xdr:colOff>
      <xdr:row>3</xdr:row>
      <xdr:rowOff>95248</xdr:rowOff>
    </xdr:from>
    <xdr:to>
      <xdr:col>7</xdr:col>
      <xdr:colOff>21167</xdr:colOff>
      <xdr:row>7</xdr:row>
      <xdr:rowOff>21165</xdr:rowOff>
    </xdr:to>
    <xdr:sp macro="" textlink="">
      <xdr:nvSpPr>
        <xdr:cNvPr id="6" name="TextBox 5">
          <a:extLst>
            <a:ext uri="{FF2B5EF4-FFF2-40B4-BE49-F238E27FC236}">
              <a16:creationId xmlns:a16="http://schemas.microsoft.com/office/drawing/2014/main" id="{6D08E8AB-2F3A-79DB-B2A3-BF0814118027}"/>
            </a:ext>
          </a:extLst>
        </xdr:cNvPr>
        <xdr:cNvSpPr txBox="1"/>
      </xdr:nvSpPr>
      <xdr:spPr>
        <a:xfrm>
          <a:off x="2751667" y="634998"/>
          <a:ext cx="1566333" cy="645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solidFill>
            </a:rPr>
            <a:t>Total</a:t>
          </a:r>
          <a:r>
            <a:rPr lang="en-US" sz="2000" b="1" baseline="0">
              <a:solidFill>
                <a:schemeClr val="tx1"/>
              </a:solidFill>
            </a:rPr>
            <a:t> Spent</a:t>
          </a:r>
          <a:endParaRPr lang="en-US" sz="2000" b="1">
            <a:solidFill>
              <a:schemeClr val="tx1"/>
            </a:solidFill>
          </a:endParaRPr>
        </a:p>
      </xdr:txBody>
    </xdr:sp>
    <xdr:clientData/>
  </xdr:twoCellAnchor>
  <xdr:twoCellAnchor>
    <xdr:from>
      <xdr:col>10</xdr:col>
      <xdr:colOff>423335</xdr:colOff>
      <xdr:row>3</xdr:row>
      <xdr:rowOff>110066</xdr:rowOff>
    </xdr:from>
    <xdr:to>
      <xdr:col>14</xdr:col>
      <xdr:colOff>328083</xdr:colOff>
      <xdr:row>7</xdr:row>
      <xdr:rowOff>42333</xdr:rowOff>
    </xdr:to>
    <xdr:sp macro="" textlink="">
      <xdr:nvSpPr>
        <xdr:cNvPr id="12" name="TextBox 11">
          <a:extLst>
            <a:ext uri="{FF2B5EF4-FFF2-40B4-BE49-F238E27FC236}">
              <a16:creationId xmlns:a16="http://schemas.microsoft.com/office/drawing/2014/main" id="{50C57618-4E83-7390-4218-DC3BC5FED653}"/>
            </a:ext>
          </a:extLst>
        </xdr:cNvPr>
        <xdr:cNvSpPr txBox="1"/>
      </xdr:nvSpPr>
      <xdr:spPr>
        <a:xfrm>
          <a:off x="6561668" y="649816"/>
          <a:ext cx="2360082" cy="651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Total Conversions</a:t>
          </a:r>
        </a:p>
      </xdr:txBody>
    </xdr:sp>
    <xdr:clientData/>
  </xdr:twoCellAnchor>
  <xdr:twoCellAnchor>
    <xdr:from>
      <xdr:col>26</xdr:col>
      <xdr:colOff>50799</xdr:colOff>
      <xdr:row>3</xdr:row>
      <xdr:rowOff>156634</xdr:rowOff>
    </xdr:from>
    <xdr:to>
      <xdr:col>29</xdr:col>
      <xdr:colOff>232833</xdr:colOff>
      <xdr:row>6</xdr:row>
      <xdr:rowOff>148167</xdr:rowOff>
    </xdr:to>
    <xdr:sp macro="" textlink="">
      <xdr:nvSpPr>
        <xdr:cNvPr id="13" name="TextBox 12">
          <a:extLst>
            <a:ext uri="{FF2B5EF4-FFF2-40B4-BE49-F238E27FC236}">
              <a16:creationId xmlns:a16="http://schemas.microsoft.com/office/drawing/2014/main" id="{331E74B9-37CC-68C9-0AF4-CFCB1F70C8CF}"/>
            </a:ext>
          </a:extLst>
        </xdr:cNvPr>
        <xdr:cNvSpPr txBox="1"/>
      </xdr:nvSpPr>
      <xdr:spPr>
        <a:xfrm>
          <a:off x="16010466" y="696384"/>
          <a:ext cx="2023534" cy="531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Total</a:t>
          </a:r>
          <a:r>
            <a:rPr lang="en-US" sz="2000" b="1" baseline="0"/>
            <a:t> Campaigns</a:t>
          </a:r>
          <a:endParaRPr lang="en-US" sz="2000" b="1"/>
        </a:p>
      </xdr:txBody>
    </xdr:sp>
    <xdr:clientData/>
  </xdr:twoCellAnchor>
  <xdr:twoCellAnchor>
    <xdr:from>
      <xdr:col>18</xdr:col>
      <xdr:colOff>505883</xdr:colOff>
      <xdr:row>3</xdr:row>
      <xdr:rowOff>50799</xdr:rowOff>
    </xdr:from>
    <xdr:to>
      <xdr:col>21</xdr:col>
      <xdr:colOff>190499</xdr:colOff>
      <xdr:row>7</xdr:row>
      <xdr:rowOff>10583</xdr:rowOff>
    </xdr:to>
    <xdr:sp macro="" textlink="">
      <xdr:nvSpPr>
        <xdr:cNvPr id="15" name="TextBox 14">
          <a:extLst>
            <a:ext uri="{FF2B5EF4-FFF2-40B4-BE49-F238E27FC236}">
              <a16:creationId xmlns:a16="http://schemas.microsoft.com/office/drawing/2014/main" id="{46F19972-58CB-BFAB-57FE-DB884A336507}"/>
            </a:ext>
          </a:extLst>
        </xdr:cNvPr>
        <xdr:cNvSpPr txBox="1"/>
      </xdr:nvSpPr>
      <xdr:spPr>
        <a:xfrm>
          <a:off x="11554883" y="590549"/>
          <a:ext cx="1526116" cy="67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tx1"/>
              </a:solidFill>
            </a:rPr>
            <a:t>AVG.</a:t>
          </a:r>
          <a:r>
            <a:rPr lang="en-US" sz="2000" b="1" baseline="0">
              <a:solidFill>
                <a:schemeClr val="tx1"/>
              </a:solidFill>
            </a:rPr>
            <a:t> ROAS</a:t>
          </a:r>
          <a:endParaRPr lang="en-US" sz="2000" b="1">
            <a:solidFill>
              <a:schemeClr val="tx1"/>
            </a:solidFill>
          </a:endParaRPr>
        </a:p>
      </xdr:txBody>
    </xdr:sp>
    <xdr:clientData/>
  </xdr:twoCellAnchor>
  <xdr:twoCellAnchor editAs="oneCell">
    <xdr:from>
      <xdr:col>0</xdr:col>
      <xdr:colOff>338667</xdr:colOff>
      <xdr:row>0</xdr:row>
      <xdr:rowOff>105833</xdr:rowOff>
    </xdr:from>
    <xdr:to>
      <xdr:col>2</xdr:col>
      <xdr:colOff>25400</xdr:colOff>
      <xdr:row>5</xdr:row>
      <xdr:rowOff>120650</xdr:rowOff>
    </xdr:to>
    <xdr:pic>
      <xdr:nvPicPr>
        <xdr:cNvPr id="32" name="Graphic 31" descr="Filter">
          <a:extLst>
            <a:ext uri="{FF2B5EF4-FFF2-40B4-BE49-F238E27FC236}">
              <a16:creationId xmlns:a16="http://schemas.microsoft.com/office/drawing/2014/main" id="{90370A55-283C-15D0-D0E0-CFF7B0E191A6}"/>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338667" y="105833"/>
          <a:ext cx="914400" cy="914400"/>
        </a:xfrm>
        <a:prstGeom prst="rect">
          <a:avLst/>
        </a:prstGeom>
      </xdr:spPr>
    </xdr:pic>
    <xdr:clientData/>
  </xdr:twoCellAnchor>
  <xdr:twoCellAnchor>
    <xdr:from>
      <xdr:col>4</xdr:col>
      <xdr:colOff>84667</xdr:colOff>
      <xdr:row>7</xdr:row>
      <xdr:rowOff>74083</xdr:rowOff>
    </xdr:from>
    <xdr:to>
      <xdr:col>6</xdr:col>
      <xdr:colOff>582082</xdr:colOff>
      <xdr:row>10</xdr:row>
      <xdr:rowOff>52916</xdr:rowOff>
    </xdr:to>
    <xdr:sp macro="" textlink="totalspent">
      <xdr:nvSpPr>
        <xdr:cNvPr id="33" name="TextBox 32">
          <a:extLst>
            <a:ext uri="{FF2B5EF4-FFF2-40B4-BE49-F238E27FC236}">
              <a16:creationId xmlns:a16="http://schemas.microsoft.com/office/drawing/2014/main" id="{10257E65-980D-496C-D488-841638287B44}"/>
            </a:ext>
          </a:extLst>
        </xdr:cNvPr>
        <xdr:cNvSpPr txBox="1"/>
      </xdr:nvSpPr>
      <xdr:spPr>
        <a:xfrm>
          <a:off x="2540000" y="1333500"/>
          <a:ext cx="1725082" cy="518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C604F4C-1639-4999-8681-A277D6B1B3AC}" type="TxLink">
            <a:rPr lang="en-US" sz="2000" b="0" i="0" u="none" strike="noStrike">
              <a:solidFill>
                <a:srgbClr val="000000"/>
              </a:solidFill>
              <a:latin typeface="Calibri"/>
              <a:ea typeface="Calibri"/>
              <a:cs typeface="Calibri"/>
            </a:rPr>
            <a:pPr algn="ctr"/>
            <a:t> € 784,090.68 </a:t>
          </a:fld>
          <a:endParaRPr lang="en-US" sz="2000"/>
        </a:p>
      </xdr:txBody>
    </xdr:sp>
    <xdr:clientData/>
  </xdr:twoCellAnchor>
  <xdr:twoCellAnchor>
    <xdr:from>
      <xdr:col>10</xdr:col>
      <xdr:colOff>554568</xdr:colOff>
      <xdr:row>7</xdr:row>
      <xdr:rowOff>46566</xdr:rowOff>
    </xdr:from>
    <xdr:to>
      <xdr:col>13</xdr:col>
      <xdr:colOff>438150</xdr:colOff>
      <xdr:row>10</xdr:row>
      <xdr:rowOff>25399</xdr:rowOff>
    </xdr:to>
    <xdr:sp macro="" textlink="totalconversions">
      <xdr:nvSpPr>
        <xdr:cNvPr id="34" name="TextBox 33">
          <a:extLst>
            <a:ext uri="{FF2B5EF4-FFF2-40B4-BE49-F238E27FC236}">
              <a16:creationId xmlns:a16="http://schemas.microsoft.com/office/drawing/2014/main" id="{7080534C-8232-1F65-A88F-A5B72C3D435F}"/>
            </a:ext>
          </a:extLst>
        </xdr:cNvPr>
        <xdr:cNvSpPr txBox="1"/>
      </xdr:nvSpPr>
      <xdr:spPr>
        <a:xfrm>
          <a:off x="6692901" y="1305983"/>
          <a:ext cx="1725082" cy="518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C7D8372-BCDB-4F47-81C2-985759CD7EF5}" type="TxLink">
            <a:rPr lang="en-US" sz="2000" b="0" i="0" u="none" strike="noStrike">
              <a:solidFill>
                <a:srgbClr val="000000"/>
              </a:solidFill>
              <a:latin typeface="Calibri"/>
              <a:ea typeface="Calibri"/>
              <a:cs typeface="Calibri"/>
            </a:rPr>
            <a:pPr algn="ctr"/>
            <a:t> 70,099 </a:t>
          </a:fld>
          <a:endParaRPr lang="en-US" sz="4000"/>
        </a:p>
      </xdr:txBody>
    </xdr:sp>
    <xdr:clientData/>
  </xdr:twoCellAnchor>
  <xdr:twoCellAnchor>
    <xdr:from>
      <xdr:col>18</xdr:col>
      <xdr:colOff>421216</xdr:colOff>
      <xdr:row>7</xdr:row>
      <xdr:rowOff>19050</xdr:rowOff>
    </xdr:from>
    <xdr:to>
      <xdr:col>21</xdr:col>
      <xdr:colOff>304798</xdr:colOff>
      <xdr:row>9</xdr:row>
      <xdr:rowOff>177800</xdr:rowOff>
    </xdr:to>
    <xdr:sp macro="" textlink="avg.roas">
      <xdr:nvSpPr>
        <xdr:cNvPr id="35" name="TextBox 34">
          <a:extLst>
            <a:ext uri="{FF2B5EF4-FFF2-40B4-BE49-F238E27FC236}">
              <a16:creationId xmlns:a16="http://schemas.microsoft.com/office/drawing/2014/main" id="{68BA7964-35AC-2A0A-4642-4B3951A40312}"/>
            </a:ext>
          </a:extLst>
        </xdr:cNvPr>
        <xdr:cNvSpPr txBox="1"/>
      </xdr:nvSpPr>
      <xdr:spPr>
        <a:xfrm>
          <a:off x="11470216" y="1278467"/>
          <a:ext cx="1725082" cy="518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AFE0D38-352C-44A4-B969-EE3C0E9DAA1E}" type="TxLink">
            <a:rPr lang="en-US" sz="2000" b="0" i="0" u="none" strike="noStrike">
              <a:solidFill>
                <a:srgbClr val="000000"/>
              </a:solidFill>
              <a:latin typeface="Calibri"/>
              <a:ea typeface="Calibri"/>
              <a:cs typeface="Calibri"/>
            </a:rPr>
            <a:pPr algn="ctr"/>
            <a:t> 3.67 </a:t>
          </a:fld>
          <a:endParaRPr lang="en-US" sz="6600"/>
        </a:p>
      </xdr:txBody>
    </xdr:sp>
    <xdr:clientData/>
  </xdr:twoCellAnchor>
  <xdr:twoCellAnchor>
    <xdr:from>
      <xdr:col>26</xdr:col>
      <xdr:colOff>65615</xdr:colOff>
      <xdr:row>7</xdr:row>
      <xdr:rowOff>23283</xdr:rowOff>
    </xdr:from>
    <xdr:to>
      <xdr:col>28</xdr:col>
      <xdr:colOff>563031</xdr:colOff>
      <xdr:row>10</xdr:row>
      <xdr:rowOff>2116</xdr:rowOff>
    </xdr:to>
    <xdr:sp macro="" textlink="campaigns">
      <xdr:nvSpPr>
        <xdr:cNvPr id="36" name="TextBox 35">
          <a:extLst>
            <a:ext uri="{FF2B5EF4-FFF2-40B4-BE49-F238E27FC236}">
              <a16:creationId xmlns:a16="http://schemas.microsoft.com/office/drawing/2014/main" id="{F6C08D5B-A4EB-92B7-23EC-4A50D48F19ED}"/>
            </a:ext>
          </a:extLst>
        </xdr:cNvPr>
        <xdr:cNvSpPr txBox="1"/>
      </xdr:nvSpPr>
      <xdr:spPr>
        <a:xfrm>
          <a:off x="16025282" y="1282700"/>
          <a:ext cx="1725082" cy="518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13A2811-39B2-425B-A81C-2DAAF6608BF3}" type="TxLink">
            <a:rPr lang="en-US" sz="2000" b="0" i="0" u="none" strike="noStrike">
              <a:solidFill>
                <a:srgbClr val="000000"/>
              </a:solidFill>
              <a:latin typeface="Calibri"/>
              <a:ea typeface="Calibri"/>
              <a:cs typeface="Calibri"/>
            </a:rPr>
            <a:pPr algn="ctr"/>
            <a:t> 300 </a:t>
          </a:fld>
          <a:endParaRPr lang="en-US" sz="11500"/>
        </a:p>
      </xdr:txBody>
    </xdr:sp>
    <xdr:clientData/>
  </xdr:twoCellAnchor>
  <xdr:twoCellAnchor editAs="oneCell">
    <xdr:from>
      <xdr:col>0</xdr:col>
      <xdr:colOff>0</xdr:colOff>
      <xdr:row>6</xdr:row>
      <xdr:rowOff>137583</xdr:rowOff>
    </xdr:from>
    <xdr:to>
      <xdr:col>2</xdr:col>
      <xdr:colOff>264583</xdr:colOff>
      <xdr:row>12</xdr:row>
      <xdr:rowOff>137584</xdr:rowOff>
    </xdr:to>
    <mc:AlternateContent xmlns:mc="http://schemas.openxmlformats.org/markup-compatibility/2006" xmlns:a14="http://schemas.microsoft.com/office/drawing/2010/main">
      <mc:Choice Requires="a14">
        <xdr:graphicFrame macro="">
          <xdr:nvGraphicFramePr>
            <xdr:cNvPr id="7" name="Year 1">
              <a:extLst>
                <a:ext uri="{FF2B5EF4-FFF2-40B4-BE49-F238E27FC236}">
                  <a16:creationId xmlns:a16="http://schemas.microsoft.com/office/drawing/2014/main" id="{367FFC8E-FAE7-419B-BA00-A2926A2B224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1217083"/>
              <a:ext cx="1492250" cy="1079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19051</xdr:rowOff>
    </xdr:from>
    <xdr:to>
      <xdr:col>2</xdr:col>
      <xdr:colOff>264583</xdr:colOff>
      <xdr:row>19</xdr:row>
      <xdr:rowOff>10583</xdr:rowOff>
    </xdr:to>
    <mc:AlternateContent xmlns:mc="http://schemas.openxmlformats.org/markup-compatibility/2006" xmlns:a14="http://schemas.microsoft.com/office/drawing/2010/main">
      <mc:Choice Requires="a14">
        <xdr:graphicFrame macro="">
          <xdr:nvGraphicFramePr>
            <xdr:cNvPr id="8" name="Channel 1">
              <a:extLst>
                <a:ext uri="{FF2B5EF4-FFF2-40B4-BE49-F238E27FC236}">
                  <a16:creationId xmlns:a16="http://schemas.microsoft.com/office/drawing/2014/main" id="{FEC32C63-4188-4FC9-AD5B-FC2BEA665D1A}"/>
                </a:ext>
              </a:extLst>
            </xdr:cNvPr>
            <xdr:cNvGraphicFramePr/>
          </xdr:nvGraphicFramePr>
          <xdr:xfrm>
            <a:off x="0" y="0"/>
            <a:ext cx="0" cy="0"/>
          </xdr:xfrm>
          <a:graphic>
            <a:graphicData uri="http://schemas.microsoft.com/office/drawing/2010/slicer">
              <sle:slicer xmlns:sle="http://schemas.microsoft.com/office/drawing/2010/slicer" name="Channel 1"/>
            </a:graphicData>
          </a:graphic>
        </xdr:graphicFrame>
      </mc:Choice>
      <mc:Fallback xmlns="">
        <xdr:sp macro="" textlink="">
          <xdr:nvSpPr>
            <xdr:cNvPr id="0" name=""/>
            <xdr:cNvSpPr>
              <a:spLocks noTextEdit="1"/>
            </xdr:cNvSpPr>
          </xdr:nvSpPr>
          <xdr:spPr>
            <a:xfrm>
              <a:off x="0" y="2357968"/>
              <a:ext cx="1492250" cy="10710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95251</xdr:rowOff>
    </xdr:from>
    <xdr:to>
      <xdr:col>2</xdr:col>
      <xdr:colOff>323850</xdr:colOff>
      <xdr:row>27</xdr:row>
      <xdr:rowOff>84667</xdr:rowOff>
    </xdr:to>
    <mc:AlternateContent xmlns:mc="http://schemas.openxmlformats.org/markup-compatibility/2006">
      <mc:Choice xmlns:a14="http://schemas.microsoft.com/office/drawing/2010/main" Requires="a14">
        <xdr:graphicFrame macro="">
          <xdr:nvGraphicFramePr>
            <xdr:cNvPr id="10" name="Campaign">
              <a:extLst>
                <a:ext uri="{FF2B5EF4-FFF2-40B4-BE49-F238E27FC236}">
                  <a16:creationId xmlns:a16="http://schemas.microsoft.com/office/drawing/2014/main" id="{ECB4A346-5F8D-4537-8C14-B1EAF6DDBF92}"/>
                </a:ext>
              </a:extLst>
            </xdr:cNvPr>
            <xdr:cNvGraphicFramePr/>
          </xdr:nvGraphicFramePr>
          <xdr:xfrm>
            <a:off x="0" y="0"/>
            <a:ext cx="0" cy="0"/>
          </xdr:xfrm>
          <a:graphic>
            <a:graphicData uri="http://schemas.microsoft.com/office/drawing/2010/slicer">
              <sle:slicer xmlns:sle="http://schemas.microsoft.com/office/drawing/2010/slicer" name="Campaign"/>
            </a:graphicData>
          </a:graphic>
        </xdr:graphicFrame>
      </mc:Choice>
      <mc:Fallback>
        <xdr:sp macro="" textlink="">
          <xdr:nvSpPr>
            <xdr:cNvPr id="0" name=""/>
            <xdr:cNvSpPr>
              <a:spLocks noTextEdit="1"/>
            </xdr:cNvSpPr>
          </xdr:nvSpPr>
          <xdr:spPr>
            <a:xfrm>
              <a:off x="0" y="3513668"/>
              <a:ext cx="1551517" cy="1428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148166</xdr:rowOff>
    </xdr:from>
    <xdr:to>
      <xdr:col>2</xdr:col>
      <xdr:colOff>338666</xdr:colOff>
      <xdr:row>34</xdr:row>
      <xdr:rowOff>84666</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D13CE744-4F7B-4E79-93D2-3B2F93BE1DC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5005916"/>
              <a:ext cx="1566333" cy="1195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137583</xdr:rowOff>
    </xdr:from>
    <xdr:to>
      <xdr:col>2</xdr:col>
      <xdr:colOff>317500</xdr:colOff>
      <xdr:row>41</xdr:row>
      <xdr:rowOff>84666</xdr:rowOff>
    </xdr:to>
    <mc:AlternateContent xmlns:mc="http://schemas.openxmlformats.org/markup-compatibility/2006">
      <mc:Choice xmlns:a14="http://schemas.microsoft.com/office/drawing/2010/main" Requires="a14">
        <xdr:graphicFrame macro="">
          <xdr:nvGraphicFramePr>
            <xdr:cNvPr id="16" name="Device">
              <a:extLst>
                <a:ext uri="{FF2B5EF4-FFF2-40B4-BE49-F238E27FC236}">
                  <a16:creationId xmlns:a16="http://schemas.microsoft.com/office/drawing/2014/main" id="{E9DDF44D-4533-4909-BC90-C0CDFF607CD4}"/>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dr:sp macro="" textlink="">
          <xdr:nvSpPr>
            <xdr:cNvPr id="0" name=""/>
            <xdr:cNvSpPr>
              <a:spLocks noTextEdit="1"/>
            </xdr:cNvSpPr>
          </xdr:nvSpPr>
          <xdr:spPr>
            <a:xfrm>
              <a:off x="0" y="6254750"/>
              <a:ext cx="1545167" cy="1206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296333</xdr:colOff>
      <xdr:row>0</xdr:row>
      <xdr:rowOff>42334</xdr:rowOff>
    </xdr:from>
    <xdr:to>
      <xdr:col>31</xdr:col>
      <xdr:colOff>455084</xdr:colOff>
      <xdr:row>3</xdr:row>
      <xdr:rowOff>84667</xdr:rowOff>
    </xdr:to>
    <xdr:sp macro="" textlink="">
      <xdr:nvSpPr>
        <xdr:cNvPr id="17" name="Speech Bubble: Rectangle 16">
          <a:hlinkClick xmlns:r="http://schemas.openxmlformats.org/officeDocument/2006/relationships" r:id="rId12"/>
          <a:extLst>
            <a:ext uri="{FF2B5EF4-FFF2-40B4-BE49-F238E27FC236}">
              <a16:creationId xmlns:a16="http://schemas.microsoft.com/office/drawing/2014/main" id="{A8AE59A6-B2B4-02CF-48E4-611C82DB277F}"/>
            </a:ext>
          </a:extLst>
        </xdr:cNvPr>
        <xdr:cNvSpPr/>
      </xdr:nvSpPr>
      <xdr:spPr>
        <a:xfrm>
          <a:off x="18097500" y="42334"/>
          <a:ext cx="1386417" cy="582083"/>
        </a:xfrm>
        <a:prstGeom prst="wedgeRectCallou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US" sz="2800" b="1"/>
            <a:t>GITHUB</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shil" refreshedDate="45888.838575694448" createdVersion="8" refreshedVersion="8" minRefreshableVersion="3" recordCount="300" xr:uid="{5CFCED50-2F8D-4E04-A44C-025BB232A511}">
  <cacheSource type="worksheet">
    <worksheetSource ref="A1:R301" sheet="Data"/>
  </cacheSource>
  <cacheFields count="18">
    <cacheField name="Date" numFmtId="14">
      <sharedItems containsSemiMixedTypes="0" containsNonDate="0" containsDate="1" containsString="0" minDate="2021-01-01T00:00:00" maxDate="2025-01-01T00:00:00"/>
    </cacheField>
    <cacheField name="Year" numFmtId="14">
      <sharedItems count="4">
        <s v="2024"/>
        <s v="2022"/>
        <s v="2023"/>
        <s v="2021"/>
      </sharedItems>
    </cacheField>
    <cacheField name="Month" numFmtId="14">
      <sharedItems count="12">
        <s v="May"/>
        <s v="Aug"/>
        <s v="Jun"/>
        <s v="Mar"/>
        <s v="Sep"/>
        <s v="Nov"/>
        <s v="Jul"/>
        <s v="Oct"/>
        <s v="Dec"/>
        <s v="Apr"/>
        <s v="Jan"/>
        <s v="Feb"/>
      </sharedItems>
    </cacheField>
    <cacheField name="Channel" numFmtId="0">
      <sharedItems count="4">
        <s v="Instagram Ads"/>
        <s v="Google Ads"/>
        <s v="Facebook Ads"/>
        <s v="LinkedIn Ads"/>
      </sharedItems>
    </cacheField>
    <cacheField name="Campaign" numFmtId="0">
      <sharedItems count="7">
        <s v="New Product Launch"/>
        <s v="Holiday Promo"/>
        <s v="Summer Sale"/>
        <s v="Lead Gen Campaign"/>
        <s v="Retargeting Push"/>
        <s v="Brand Awareness"/>
        <s v="Black Friday"/>
      </sharedItems>
    </cacheField>
    <cacheField name="Audience_Type" numFmtId="0">
      <sharedItems count="4">
        <s v="Interest-based"/>
        <s v="Broad"/>
        <s v="Retargeting"/>
        <s v="Lookalike"/>
      </sharedItems>
    </cacheField>
    <cacheField name="Device" numFmtId="0">
      <sharedItems count="3">
        <s v="Mobile"/>
        <s v="Tablet"/>
        <s v="Desktop"/>
      </sharedItems>
    </cacheField>
    <cacheField name="Country" numFmtId="0">
      <sharedItems count="5">
        <s v="Germany"/>
        <s v="Netherlands"/>
        <s v="France"/>
        <s v="Spain"/>
        <s v="Italy"/>
      </sharedItems>
    </cacheField>
    <cacheField name="Impressions" numFmtId="164">
      <sharedItems containsSemiMixedTypes="0" containsString="0" containsNumber="1" containsInteger="1" minValue="831" maxValue="49260"/>
    </cacheField>
    <cacheField name="Clicks" numFmtId="164">
      <sharedItems containsSemiMixedTypes="0" containsString="0" containsNumber="1" containsInteger="1" minValue="57" maxValue="4999"/>
    </cacheField>
    <cacheField name="Conversions" numFmtId="0">
      <sharedItems containsSemiMixedTypes="0" containsString="0" containsNumber="1" containsInteger="1" minValue="2" maxValue="498"/>
    </cacheField>
    <cacheField name="Spend_EUR" numFmtId="165">
      <sharedItems containsSemiMixedTypes="0" containsString="0" containsNumber="1" minValue="116.6" maxValue="4945.49"/>
    </cacheField>
    <cacheField name="Revenue_EUR" numFmtId="165">
      <sharedItems containsSemiMixedTypes="0" containsString="0" containsNumber="1" minValue="201.55" maxValue="9978.2900000000009"/>
    </cacheField>
    <cacheField name="CTR_%" numFmtId="0">
      <sharedItems containsSemiMixedTypes="0" containsString="0" containsNumber="1" minValue="0.17" maxValue="475.33"/>
    </cacheField>
    <cacheField name="CPC_EUR" numFmtId="165">
      <sharedItems containsSemiMixedTypes="0" containsString="0" containsNumber="1" minValue="0.03" maxValue="76.98"/>
    </cacheField>
    <cacheField name="CPM" numFmtId="165">
      <sharedItems containsSemiMixedTypes="0" containsString="0" containsNumber="1" minValue="0.35918725699234921" maxValue="436.9747292418773"/>
    </cacheField>
    <cacheField name="Conversion_Rate_%" numFmtId="0">
      <sharedItems containsSemiMixedTypes="0" containsString="0" containsNumber="1" minValue="0.04" maxValue="621.04999999999995"/>
    </cacheField>
    <cacheField name="ROAS" numFmtId="0">
      <sharedItems containsSemiMixedTypes="0" containsString="0" containsNumber="1" minValue="0.05" maxValue="53.76"/>
    </cacheField>
  </cacheFields>
  <extLst>
    <ext xmlns:x14="http://schemas.microsoft.com/office/spreadsheetml/2009/9/main" uri="{725AE2AE-9491-48be-B2B4-4EB974FC3084}">
      <x14:pivotCacheDefinition pivotCacheId="6082585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d v="2024-05-10T00:00:00"/>
    <x v="0"/>
    <x v="0"/>
    <x v="0"/>
    <x v="0"/>
    <x v="0"/>
    <x v="0"/>
    <x v="0"/>
    <n v="36791"/>
    <n v="546"/>
    <n v="87"/>
    <n v="4815.2299999999996"/>
    <n v="6854.56"/>
    <n v="1.48"/>
    <n v="8.82"/>
    <n v="13.088065015900627"/>
    <n v="15.93"/>
    <n v="1.42"/>
  </r>
  <r>
    <d v="2022-08-01T00:00:00"/>
    <x v="1"/>
    <x v="1"/>
    <x v="1"/>
    <x v="1"/>
    <x v="1"/>
    <x v="1"/>
    <x v="1"/>
    <n v="29695"/>
    <n v="3032"/>
    <n v="443"/>
    <n v="2478.19"/>
    <n v="1448.72"/>
    <n v="10.210000000000001"/>
    <n v="0.82"/>
    <n v="8.3454790368748952"/>
    <n v="14.61"/>
    <n v="0.57999999999999996"/>
  </r>
  <r>
    <d v="2022-05-19T00:00:00"/>
    <x v="1"/>
    <x v="0"/>
    <x v="2"/>
    <x v="1"/>
    <x v="2"/>
    <x v="2"/>
    <x v="0"/>
    <n v="45769"/>
    <n v="4481"/>
    <n v="234"/>
    <n v="829.06"/>
    <n v="1244.8699999999999"/>
    <n v="9.7899999999999991"/>
    <n v="0.19"/>
    <n v="1.8114007297515784"/>
    <n v="5.22"/>
    <n v="1.5"/>
  </r>
  <r>
    <d v="2024-06-11T00:00:00"/>
    <x v="0"/>
    <x v="2"/>
    <x v="3"/>
    <x v="2"/>
    <x v="2"/>
    <x v="2"/>
    <x v="1"/>
    <n v="35687"/>
    <n v="3183"/>
    <n v="413"/>
    <n v="557.11"/>
    <n v="3722.56"/>
    <n v="8.92"/>
    <n v="0.18"/>
    <n v="1.5611006809202232"/>
    <n v="12.98"/>
    <n v="6.68"/>
  </r>
  <r>
    <d v="2023-06-25T00:00:00"/>
    <x v="2"/>
    <x v="2"/>
    <x v="2"/>
    <x v="3"/>
    <x v="1"/>
    <x v="0"/>
    <x v="0"/>
    <n v="37401"/>
    <n v="464"/>
    <n v="159"/>
    <n v="1367.06"/>
    <n v="3157.44"/>
    <n v="1.24"/>
    <n v="2.95"/>
    <n v="3.655142910617363"/>
    <n v="34.270000000000003"/>
    <n v="2.31"/>
  </r>
  <r>
    <d v="2024-03-11T00:00:00"/>
    <x v="0"/>
    <x v="3"/>
    <x v="2"/>
    <x v="4"/>
    <x v="3"/>
    <x v="2"/>
    <x v="0"/>
    <n v="44039"/>
    <n v="3983"/>
    <n v="434"/>
    <n v="3609.21"/>
    <n v="6631.15"/>
    <n v="9.0399999999999991"/>
    <n v="0.91"/>
    <n v="8.1954858193873612"/>
    <n v="10.9"/>
    <n v="1.84"/>
  </r>
  <r>
    <d v="2024-09-04T00:00:00"/>
    <x v="0"/>
    <x v="4"/>
    <x v="1"/>
    <x v="3"/>
    <x v="2"/>
    <x v="2"/>
    <x v="2"/>
    <n v="41945"/>
    <n v="2244"/>
    <n v="498"/>
    <n v="2148.0500000000002"/>
    <n v="9962.2199999999993"/>
    <n v="5.35"/>
    <n v="0.96"/>
    <n v="5.1211109786625348"/>
    <n v="22.19"/>
    <n v="4.6399999999999997"/>
  </r>
  <r>
    <d v="2024-11-18T00:00:00"/>
    <x v="0"/>
    <x v="5"/>
    <x v="3"/>
    <x v="0"/>
    <x v="0"/>
    <x v="1"/>
    <x v="1"/>
    <n v="10083"/>
    <n v="1283"/>
    <n v="237"/>
    <n v="3961.78"/>
    <n v="3236.43"/>
    <n v="12.72"/>
    <n v="3.09"/>
    <n v="39.291679063770708"/>
    <n v="18.47"/>
    <n v="0.82"/>
  </r>
  <r>
    <d v="2024-07-17T00:00:00"/>
    <x v="0"/>
    <x v="6"/>
    <x v="3"/>
    <x v="5"/>
    <x v="1"/>
    <x v="2"/>
    <x v="3"/>
    <n v="16975"/>
    <n v="4020"/>
    <n v="379"/>
    <n v="4779.9799999999996"/>
    <n v="3491.96"/>
    <n v="23.68"/>
    <n v="1.19"/>
    <n v="28.158939617083945"/>
    <n v="9.43"/>
    <n v="0.73"/>
  </r>
  <r>
    <d v="2022-10-01T00:00:00"/>
    <x v="1"/>
    <x v="7"/>
    <x v="1"/>
    <x v="5"/>
    <x v="3"/>
    <x v="1"/>
    <x v="3"/>
    <n v="9607"/>
    <n v="3182"/>
    <n v="96"/>
    <n v="1528.43"/>
    <n v="7828.28"/>
    <n v="33.119999999999997"/>
    <n v="0.48"/>
    <n v="15.909545123347559"/>
    <n v="3.02"/>
    <n v="5.12"/>
  </r>
  <r>
    <d v="2024-07-20T00:00:00"/>
    <x v="0"/>
    <x v="6"/>
    <x v="3"/>
    <x v="6"/>
    <x v="3"/>
    <x v="0"/>
    <x v="1"/>
    <n v="29511"/>
    <n v="3317"/>
    <n v="250"/>
    <n v="4066.42"/>
    <n v="9923.2800000000007"/>
    <n v="11.24"/>
    <n v="1.23"/>
    <n v="13.779336518586291"/>
    <n v="7.54"/>
    <n v="2.44"/>
  </r>
  <r>
    <d v="2022-06-28T00:00:00"/>
    <x v="1"/>
    <x v="2"/>
    <x v="2"/>
    <x v="5"/>
    <x v="3"/>
    <x v="2"/>
    <x v="1"/>
    <n v="6149"/>
    <n v="2696"/>
    <n v="338"/>
    <n v="159.68"/>
    <n v="3213.13"/>
    <n v="43.84"/>
    <n v="0.06"/>
    <n v="2.5968450154496665"/>
    <n v="12.54"/>
    <n v="20.12"/>
  </r>
  <r>
    <d v="2023-05-10T00:00:00"/>
    <x v="2"/>
    <x v="0"/>
    <x v="2"/>
    <x v="5"/>
    <x v="3"/>
    <x v="2"/>
    <x v="1"/>
    <n v="44898"/>
    <n v="2334"/>
    <n v="13"/>
    <n v="4379.58"/>
    <n v="1414.03"/>
    <n v="5.2"/>
    <n v="1.88"/>
    <n v="9.7545102231725238"/>
    <n v="0.56000000000000005"/>
    <n v="0.32"/>
  </r>
  <r>
    <d v="2022-06-20T00:00:00"/>
    <x v="1"/>
    <x v="2"/>
    <x v="3"/>
    <x v="6"/>
    <x v="2"/>
    <x v="0"/>
    <x v="2"/>
    <n v="8026"/>
    <n v="4798"/>
    <n v="2"/>
    <n v="1587.2"/>
    <n v="4603.6400000000003"/>
    <n v="59.78"/>
    <n v="0.33"/>
    <n v="19.775728881136306"/>
    <n v="0.04"/>
    <n v="2.9"/>
  </r>
  <r>
    <d v="2021-08-14T00:00:00"/>
    <x v="3"/>
    <x v="1"/>
    <x v="3"/>
    <x v="1"/>
    <x v="1"/>
    <x v="1"/>
    <x v="4"/>
    <n v="21752"/>
    <n v="3864"/>
    <n v="308"/>
    <n v="1993.57"/>
    <n v="8346.98"/>
    <n v="17.760000000000002"/>
    <n v="0.52"/>
    <n v="9.1649963221772719"/>
    <n v="7.97"/>
    <n v="4.1900000000000004"/>
  </r>
  <r>
    <d v="2023-06-27T00:00:00"/>
    <x v="2"/>
    <x v="2"/>
    <x v="0"/>
    <x v="2"/>
    <x v="1"/>
    <x v="2"/>
    <x v="2"/>
    <n v="29592"/>
    <n v="1334"/>
    <n v="372"/>
    <n v="4549.37"/>
    <n v="7637.53"/>
    <n v="4.51"/>
    <n v="3.41"/>
    <n v="15.373648283319815"/>
    <n v="27.89"/>
    <n v="1.68"/>
  </r>
  <r>
    <d v="2021-07-08T00:00:00"/>
    <x v="3"/>
    <x v="6"/>
    <x v="1"/>
    <x v="3"/>
    <x v="2"/>
    <x v="2"/>
    <x v="2"/>
    <n v="34153"/>
    <n v="1453"/>
    <n v="164"/>
    <n v="2092.1799999999998"/>
    <n v="8211.82"/>
    <n v="4.25"/>
    <n v="1.44"/>
    <n v="6.1259040201446426"/>
    <n v="11.29"/>
    <n v="3.93"/>
  </r>
  <r>
    <d v="2022-11-27T00:00:00"/>
    <x v="1"/>
    <x v="5"/>
    <x v="1"/>
    <x v="1"/>
    <x v="0"/>
    <x v="2"/>
    <x v="3"/>
    <n v="38598"/>
    <n v="1861"/>
    <n v="162"/>
    <n v="4156.7700000000004"/>
    <n v="3502.25"/>
    <n v="4.82"/>
    <n v="2.23"/>
    <n v="10.769392196486866"/>
    <n v="8.6999999999999993"/>
    <n v="0.84"/>
  </r>
  <r>
    <d v="2021-06-13T00:00:00"/>
    <x v="3"/>
    <x v="2"/>
    <x v="2"/>
    <x v="4"/>
    <x v="1"/>
    <x v="1"/>
    <x v="4"/>
    <n v="11050"/>
    <n v="4019"/>
    <n v="140"/>
    <n v="3484.44"/>
    <n v="7632.87"/>
    <n v="36.369999999999997"/>
    <n v="0.87"/>
    <n v="31.533393665158371"/>
    <n v="3.48"/>
    <n v="2.19"/>
  </r>
  <r>
    <d v="2024-09-15T00:00:00"/>
    <x v="0"/>
    <x v="4"/>
    <x v="1"/>
    <x v="0"/>
    <x v="3"/>
    <x v="0"/>
    <x v="1"/>
    <n v="44065"/>
    <n v="1904"/>
    <n v="64"/>
    <n v="2833.05"/>
    <n v="3036.17"/>
    <n v="4.32"/>
    <n v="1.49"/>
    <n v="6.4292522410076032"/>
    <n v="3.36"/>
    <n v="1.07"/>
  </r>
  <r>
    <d v="2021-12-22T00:00:00"/>
    <x v="3"/>
    <x v="8"/>
    <x v="0"/>
    <x v="3"/>
    <x v="1"/>
    <x v="0"/>
    <x v="0"/>
    <n v="48099"/>
    <n v="1119"/>
    <n v="24"/>
    <n v="1186.07"/>
    <n v="6147.84"/>
    <n v="2.33"/>
    <n v="1.06"/>
    <n v="2.4658932618141747"/>
    <n v="2.14"/>
    <n v="5.18"/>
  </r>
  <r>
    <d v="2021-07-15T00:00:00"/>
    <x v="3"/>
    <x v="6"/>
    <x v="0"/>
    <x v="3"/>
    <x v="1"/>
    <x v="0"/>
    <x v="4"/>
    <n v="6769"/>
    <n v="3053"/>
    <n v="325"/>
    <n v="1388.33"/>
    <n v="7921.07"/>
    <n v="45.1"/>
    <n v="0.45"/>
    <n v="20.510119663170336"/>
    <n v="10.65"/>
    <n v="5.71"/>
  </r>
  <r>
    <d v="2021-06-22T00:00:00"/>
    <x v="3"/>
    <x v="2"/>
    <x v="1"/>
    <x v="3"/>
    <x v="0"/>
    <x v="0"/>
    <x v="2"/>
    <n v="29301"/>
    <n v="4507"/>
    <n v="77"/>
    <n v="601.73"/>
    <n v="2570.16"/>
    <n v="15.38"/>
    <n v="0.13"/>
    <n v="2.0536159175454762"/>
    <n v="1.71"/>
    <n v="4.2699999999999996"/>
  </r>
  <r>
    <d v="2023-06-07T00:00:00"/>
    <x v="2"/>
    <x v="2"/>
    <x v="2"/>
    <x v="4"/>
    <x v="2"/>
    <x v="2"/>
    <x v="0"/>
    <n v="24514"/>
    <n v="3383"/>
    <n v="284"/>
    <n v="2196.56"/>
    <n v="6348.9"/>
    <n v="13.8"/>
    <n v="0.65"/>
    <n v="8.9604307742514475"/>
    <n v="8.39"/>
    <n v="2.89"/>
  </r>
  <r>
    <d v="2021-05-10T00:00:00"/>
    <x v="3"/>
    <x v="0"/>
    <x v="0"/>
    <x v="2"/>
    <x v="2"/>
    <x v="0"/>
    <x v="2"/>
    <n v="42346"/>
    <n v="4374"/>
    <n v="166"/>
    <n v="4945.49"/>
    <n v="8401.86"/>
    <n v="10.33"/>
    <n v="1.1299999999999999"/>
    <n v="11.678765408775327"/>
    <n v="3.8"/>
    <n v="1.7"/>
  </r>
  <r>
    <d v="2021-10-12T00:00:00"/>
    <x v="3"/>
    <x v="7"/>
    <x v="0"/>
    <x v="6"/>
    <x v="1"/>
    <x v="1"/>
    <x v="2"/>
    <n v="44747"/>
    <n v="3820"/>
    <n v="494"/>
    <n v="4117.3500000000004"/>
    <n v="5852.26"/>
    <n v="8.5399999999999991"/>
    <n v="1.08"/>
    <n v="9.2013989764676971"/>
    <n v="12.93"/>
    <n v="1.42"/>
  </r>
  <r>
    <d v="2021-12-16T00:00:00"/>
    <x v="3"/>
    <x v="8"/>
    <x v="3"/>
    <x v="4"/>
    <x v="2"/>
    <x v="2"/>
    <x v="2"/>
    <n v="48651"/>
    <n v="810"/>
    <n v="303"/>
    <n v="276.58"/>
    <n v="5572.4"/>
    <n v="1.66"/>
    <n v="0.34"/>
    <n v="0.568498078148445"/>
    <n v="37.409999999999997"/>
    <n v="20.149999999999999"/>
  </r>
  <r>
    <d v="2021-06-14T00:00:00"/>
    <x v="3"/>
    <x v="2"/>
    <x v="1"/>
    <x v="0"/>
    <x v="3"/>
    <x v="1"/>
    <x v="2"/>
    <n v="30837"/>
    <n v="1356"/>
    <n v="177"/>
    <n v="2716.74"/>
    <n v="3843.67"/>
    <n v="4.4000000000000004"/>
    <n v="2"/>
    <n v="8.8100009728572815"/>
    <n v="13.05"/>
    <n v="1.41"/>
  </r>
  <r>
    <d v="2024-04-22T00:00:00"/>
    <x v="0"/>
    <x v="9"/>
    <x v="2"/>
    <x v="6"/>
    <x v="1"/>
    <x v="0"/>
    <x v="2"/>
    <n v="12439"/>
    <n v="1544"/>
    <n v="61"/>
    <n v="3278.86"/>
    <n v="626.89"/>
    <n v="12.41"/>
    <n v="2.12"/>
    <n v="26.359514430420454"/>
    <n v="3.95"/>
    <n v="0.19"/>
  </r>
  <r>
    <d v="2024-05-01T00:00:00"/>
    <x v="0"/>
    <x v="0"/>
    <x v="1"/>
    <x v="4"/>
    <x v="3"/>
    <x v="2"/>
    <x v="3"/>
    <n v="27728"/>
    <n v="3840"/>
    <n v="95"/>
    <n v="2605.35"/>
    <n v="1191.03"/>
    <n v="13.85"/>
    <n v="0.68"/>
    <n v="9.3960978072706283"/>
    <n v="2.4700000000000002"/>
    <n v="0.46"/>
  </r>
  <r>
    <d v="2024-09-19T00:00:00"/>
    <x v="0"/>
    <x v="4"/>
    <x v="2"/>
    <x v="0"/>
    <x v="3"/>
    <x v="2"/>
    <x v="3"/>
    <n v="42048"/>
    <n v="2098"/>
    <n v="272"/>
    <n v="994.99"/>
    <n v="6893.05"/>
    <n v="4.99"/>
    <n v="0.47"/>
    <n v="2.3663194444444446"/>
    <n v="12.96"/>
    <n v="6.93"/>
  </r>
  <r>
    <d v="2023-07-22T00:00:00"/>
    <x v="2"/>
    <x v="6"/>
    <x v="1"/>
    <x v="5"/>
    <x v="0"/>
    <x v="0"/>
    <x v="2"/>
    <n v="16948"/>
    <n v="1438"/>
    <n v="261"/>
    <n v="2941.81"/>
    <n v="2870.81"/>
    <n v="8.48"/>
    <n v="2.0499999999999998"/>
    <n v="17.357859334434742"/>
    <n v="18.149999999999999"/>
    <n v="0.98"/>
  </r>
  <r>
    <d v="2021-04-16T00:00:00"/>
    <x v="3"/>
    <x v="9"/>
    <x v="3"/>
    <x v="2"/>
    <x v="3"/>
    <x v="2"/>
    <x v="4"/>
    <n v="15170"/>
    <n v="62"/>
    <n v="268"/>
    <n v="1952.04"/>
    <n v="426.45"/>
    <n v="0.41"/>
    <n v="31.48"/>
    <n v="12.86776532630191"/>
    <n v="432.26"/>
    <n v="0.22"/>
  </r>
  <r>
    <d v="2023-09-06T00:00:00"/>
    <x v="2"/>
    <x v="4"/>
    <x v="0"/>
    <x v="6"/>
    <x v="1"/>
    <x v="2"/>
    <x v="3"/>
    <n v="33459"/>
    <n v="3590"/>
    <n v="221"/>
    <n v="2614.04"/>
    <n v="6134.19"/>
    <n v="10.73"/>
    <n v="0.73"/>
    <n v="7.8126662482441196"/>
    <n v="6.16"/>
    <n v="2.35"/>
  </r>
  <r>
    <d v="2024-10-16T00:00:00"/>
    <x v="0"/>
    <x v="7"/>
    <x v="3"/>
    <x v="5"/>
    <x v="1"/>
    <x v="2"/>
    <x v="1"/>
    <n v="1226"/>
    <n v="2513"/>
    <n v="58"/>
    <n v="3119.5"/>
    <n v="3836.43"/>
    <n v="204.98"/>
    <n v="1.24"/>
    <n v="254.4453507340946"/>
    <n v="2.31"/>
    <n v="1.23"/>
  </r>
  <r>
    <d v="2024-04-10T00:00:00"/>
    <x v="0"/>
    <x v="9"/>
    <x v="3"/>
    <x v="0"/>
    <x v="0"/>
    <x v="0"/>
    <x v="3"/>
    <n v="42778"/>
    <n v="1959"/>
    <n v="311"/>
    <n v="4312.67"/>
    <n v="8309.31"/>
    <n v="4.58"/>
    <n v="2.2000000000000002"/>
    <n v="10.08151386226565"/>
    <n v="15.88"/>
    <n v="1.93"/>
  </r>
  <r>
    <d v="2024-06-21T00:00:00"/>
    <x v="0"/>
    <x v="2"/>
    <x v="0"/>
    <x v="5"/>
    <x v="0"/>
    <x v="1"/>
    <x v="4"/>
    <n v="6872"/>
    <n v="610"/>
    <n v="351"/>
    <n v="116.6"/>
    <n v="2333.13"/>
    <n v="8.8800000000000008"/>
    <n v="0.19"/>
    <n v="1.6967403958090803"/>
    <n v="57.54"/>
    <n v="20.010000000000002"/>
  </r>
  <r>
    <d v="2021-09-11T00:00:00"/>
    <x v="3"/>
    <x v="4"/>
    <x v="0"/>
    <x v="6"/>
    <x v="1"/>
    <x v="2"/>
    <x v="0"/>
    <n v="43613"/>
    <n v="3923"/>
    <n v="205"/>
    <n v="1321.55"/>
    <n v="444.71"/>
    <n v="9"/>
    <n v="0.34"/>
    <n v="3.03017448925779"/>
    <n v="5.23"/>
    <n v="0.34"/>
  </r>
  <r>
    <d v="2023-11-28T00:00:00"/>
    <x v="2"/>
    <x v="5"/>
    <x v="0"/>
    <x v="2"/>
    <x v="3"/>
    <x v="1"/>
    <x v="4"/>
    <n v="39431"/>
    <n v="1942"/>
    <n v="125"/>
    <n v="2574.7800000000002"/>
    <n v="9820.93"/>
    <n v="4.93"/>
    <n v="1.33"/>
    <n v="6.5298369303340014"/>
    <n v="6.44"/>
    <n v="3.81"/>
  </r>
  <r>
    <d v="2021-10-22T00:00:00"/>
    <x v="3"/>
    <x v="7"/>
    <x v="3"/>
    <x v="1"/>
    <x v="3"/>
    <x v="2"/>
    <x v="0"/>
    <n v="16105"/>
    <n v="2219"/>
    <n v="135"/>
    <n v="4248.1000000000004"/>
    <n v="7912.18"/>
    <n v="13.78"/>
    <n v="1.91"/>
    <n v="26.377522508537719"/>
    <n v="6.08"/>
    <n v="1.86"/>
  </r>
  <r>
    <d v="2024-01-26T00:00:00"/>
    <x v="0"/>
    <x v="10"/>
    <x v="0"/>
    <x v="6"/>
    <x v="3"/>
    <x v="0"/>
    <x v="4"/>
    <n v="3335"/>
    <n v="3356"/>
    <n v="389"/>
    <n v="3559.09"/>
    <n v="9706.56"/>
    <n v="100.63"/>
    <n v="1.06"/>
    <n v="106.71934032983508"/>
    <n v="11.59"/>
    <n v="2.73"/>
  </r>
  <r>
    <d v="2023-09-17T00:00:00"/>
    <x v="2"/>
    <x v="4"/>
    <x v="3"/>
    <x v="6"/>
    <x v="2"/>
    <x v="2"/>
    <x v="0"/>
    <n v="25165"/>
    <n v="2010"/>
    <n v="88"/>
    <n v="4354.79"/>
    <n v="5200.57"/>
    <n v="7.99"/>
    <n v="2.17"/>
    <n v="17.304947347506459"/>
    <n v="4.38"/>
    <n v="1.19"/>
  </r>
  <r>
    <d v="2024-10-06T00:00:00"/>
    <x v="0"/>
    <x v="7"/>
    <x v="3"/>
    <x v="5"/>
    <x v="2"/>
    <x v="0"/>
    <x v="3"/>
    <n v="19739"/>
    <n v="194"/>
    <n v="369"/>
    <n v="1091.1400000000001"/>
    <n v="1393.17"/>
    <n v="0.98"/>
    <n v="5.62"/>
    <n v="5.5278382896803286"/>
    <n v="190.21"/>
    <n v="1.28"/>
  </r>
  <r>
    <d v="2024-12-18T00:00:00"/>
    <x v="0"/>
    <x v="8"/>
    <x v="1"/>
    <x v="2"/>
    <x v="1"/>
    <x v="2"/>
    <x v="3"/>
    <n v="1794"/>
    <n v="2310"/>
    <n v="37"/>
    <n v="4395.33"/>
    <n v="9903.8799999999992"/>
    <n v="128.76"/>
    <n v="1.9"/>
    <n v="245.00167224080269"/>
    <n v="1.6"/>
    <n v="2.25"/>
  </r>
  <r>
    <d v="2021-07-05T00:00:00"/>
    <x v="3"/>
    <x v="6"/>
    <x v="3"/>
    <x v="0"/>
    <x v="1"/>
    <x v="0"/>
    <x v="4"/>
    <n v="15121"/>
    <n v="830"/>
    <n v="265"/>
    <n v="4724.57"/>
    <n v="2966.8"/>
    <n v="5.49"/>
    <n v="5.69"/>
    <n v="31.245089610475496"/>
    <n v="31.93"/>
    <n v="0.63"/>
  </r>
  <r>
    <d v="2024-03-06T00:00:00"/>
    <x v="0"/>
    <x v="3"/>
    <x v="2"/>
    <x v="1"/>
    <x v="0"/>
    <x v="0"/>
    <x v="1"/>
    <n v="16096"/>
    <n v="3036"/>
    <n v="319"/>
    <n v="4689.17"/>
    <n v="1452.97"/>
    <n v="18.86"/>
    <n v="1.54"/>
    <n v="29.132517395626245"/>
    <n v="10.51"/>
    <n v="0.31"/>
  </r>
  <r>
    <d v="2023-09-10T00:00:00"/>
    <x v="2"/>
    <x v="4"/>
    <x v="3"/>
    <x v="2"/>
    <x v="1"/>
    <x v="2"/>
    <x v="4"/>
    <n v="31859"/>
    <n v="73"/>
    <n v="262"/>
    <n v="3569.32"/>
    <n v="8925.08"/>
    <n v="0.23"/>
    <n v="48.89"/>
    <n v="11.203490379484604"/>
    <n v="358.9"/>
    <n v="2.5"/>
  </r>
  <r>
    <d v="2024-11-20T00:00:00"/>
    <x v="0"/>
    <x v="5"/>
    <x v="2"/>
    <x v="0"/>
    <x v="1"/>
    <x v="0"/>
    <x v="0"/>
    <n v="12724"/>
    <n v="3402"/>
    <n v="418"/>
    <n v="897"/>
    <n v="1960.41"/>
    <n v="26.74"/>
    <n v="0.26"/>
    <n v="7.049669915121032"/>
    <n v="12.29"/>
    <n v="2.19"/>
  </r>
  <r>
    <d v="2023-02-08T00:00:00"/>
    <x v="2"/>
    <x v="11"/>
    <x v="0"/>
    <x v="3"/>
    <x v="0"/>
    <x v="0"/>
    <x v="2"/>
    <n v="37061"/>
    <n v="1104"/>
    <n v="296"/>
    <n v="1788.35"/>
    <n v="1180.31"/>
    <n v="2.98"/>
    <n v="1.62"/>
    <n v="4.8254229513504763"/>
    <n v="26.81"/>
    <n v="0.66"/>
  </r>
  <r>
    <d v="2024-07-01T00:00:00"/>
    <x v="0"/>
    <x v="6"/>
    <x v="2"/>
    <x v="4"/>
    <x v="2"/>
    <x v="2"/>
    <x v="4"/>
    <n v="17209"/>
    <n v="57"/>
    <n v="354"/>
    <n v="4387.67"/>
    <n v="2283.71"/>
    <n v="0.33"/>
    <n v="76.98"/>
    <n v="25.496368179440992"/>
    <n v="621.04999999999995"/>
    <n v="0.52"/>
  </r>
  <r>
    <d v="2024-09-08T00:00:00"/>
    <x v="0"/>
    <x v="4"/>
    <x v="1"/>
    <x v="5"/>
    <x v="2"/>
    <x v="1"/>
    <x v="1"/>
    <n v="30185"/>
    <n v="1989"/>
    <n v="322"/>
    <n v="4246.96"/>
    <n v="7240.73"/>
    <n v="6.59"/>
    <n v="2.14"/>
    <n v="14.069769753188671"/>
    <n v="16.190000000000001"/>
    <n v="1.7"/>
  </r>
  <r>
    <d v="2023-09-15T00:00:00"/>
    <x v="2"/>
    <x v="4"/>
    <x v="2"/>
    <x v="1"/>
    <x v="2"/>
    <x v="0"/>
    <x v="2"/>
    <n v="27697"/>
    <n v="228"/>
    <n v="110"/>
    <n v="739.23"/>
    <n v="7087.94"/>
    <n v="0.82"/>
    <n v="3.24"/>
    <n v="2.6689894212369571"/>
    <n v="48.25"/>
    <n v="9.59"/>
  </r>
  <r>
    <d v="2021-09-02T00:00:00"/>
    <x v="3"/>
    <x v="4"/>
    <x v="1"/>
    <x v="3"/>
    <x v="2"/>
    <x v="0"/>
    <x v="1"/>
    <n v="47558"/>
    <n v="414"/>
    <n v="484"/>
    <n v="747.59"/>
    <n v="4550.38"/>
    <n v="0.87"/>
    <n v="1.81"/>
    <n v="1.5719542453425293"/>
    <n v="116.91"/>
    <n v="6.09"/>
  </r>
  <r>
    <d v="2023-10-02T00:00:00"/>
    <x v="2"/>
    <x v="7"/>
    <x v="0"/>
    <x v="6"/>
    <x v="2"/>
    <x v="2"/>
    <x v="2"/>
    <n v="27055"/>
    <n v="641"/>
    <n v="78"/>
    <n v="1058.76"/>
    <n v="7674.32"/>
    <n v="2.37"/>
    <n v="1.65"/>
    <n v="3.9133616706708554"/>
    <n v="12.17"/>
    <n v="7.25"/>
  </r>
  <r>
    <d v="2021-11-09T00:00:00"/>
    <x v="3"/>
    <x v="5"/>
    <x v="2"/>
    <x v="5"/>
    <x v="0"/>
    <x v="1"/>
    <x v="4"/>
    <n v="36391"/>
    <n v="4939"/>
    <n v="8"/>
    <n v="4312.3599999999997"/>
    <n v="6062.73"/>
    <n v="13.57"/>
    <n v="0.87"/>
    <n v="11.850072820202797"/>
    <n v="0.16"/>
    <n v="1.41"/>
  </r>
  <r>
    <d v="2023-08-29T00:00:00"/>
    <x v="2"/>
    <x v="1"/>
    <x v="0"/>
    <x v="2"/>
    <x v="2"/>
    <x v="0"/>
    <x v="4"/>
    <n v="36986"/>
    <n v="1623"/>
    <n v="120"/>
    <n v="3070.95"/>
    <n v="3750.47"/>
    <n v="4.3899999999999997"/>
    <n v="1.89"/>
    <n v="8.3030065430162754"/>
    <n v="7.39"/>
    <n v="1.22"/>
  </r>
  <r>
    <d v="2023-09-01T00:00:00"/>
    <x v="2"/>
    <x v="4"/>
    <x v="2"/>
    <x v="5"/>
    <x v="1"/>
    <x v="0"/>
    <x v="2"/>
    <n v="42302"/>
    <n v="1261"/>
    <n v="111"/>
    <n v="2565.8200000000002"/>
    <n v="584.59"/>
    <n v="2.98"/>
    <n v="2.0299999999999998"/>
    <n v="6.0654815375159572"/>
    <n v="8.8000000000000007"/>
    <n v="0.23"/>
  </r>
  <r>
    <d v="2024-01-30T00:00:00"/>
    <x v="0"/>
    <x v="10"/>
    <x v="3"/>
    <x v="0"/>
    <x v="0"/>
    <x v="2"/>
    <x v="2"/>
    <n v="12967"/>
    <n v="1138"/>
    <n v="354"/>
    <n v="3896.93"/>
    <n v="1259.83"/>
    <n v="8.7799999999999994"/>
    <n v="3.42"/>
    <n v="30.052672167810595"/>
    <n v="31.11"/>
    <n v="0.32"/>
  </r>
  <r>
    <d v="2023-01-26T00:00:00"/>
    <x v="2"/>
    <x v="10"/>
    <x v="0"/>
    <x v="2"/>
    <x v="1"/>
    <x v="2"/>
    <x v="4"/>
    <n v="5932"/>
    <n v="784"/>
    <n v="306"/>
    <n v="3998.35"/>
    <n v="8355.81"/>
    <n v="13.22"/>
    <n v="5.0999999999999996"/>
    <n v="67.403068105192176"/>
    <n v="39.03"/>
    <n v="2.09"/>
  </r>
  <r>
    <d v="2024-09-05T00:00:00"/>
    <x v="0"/>
    <x v="4"/>
    <x v="2"/>
    <x v="0"/>
    <x v="2"/>
    <x v="1"/>
    <x v="4"/>
    <n v="45004"/>
    <n v="75"/>
    <n v="435"/>
    <n v="1222.04"/>
    <n v="9469.2800000000007"/>
    <n v="0.17"/>
    <n v="16.29"/>
    <n v="2.7154030752821972"/>
    <n v="580"/>
    <n v="7.75"/>
  </r>
  <r>
    <d v="2024-05-15T00:00:00"/>
    <x v="0"/>
    <x v="0"/>
    <x v="1"/>
    <x v="4"/>
    <x v="3"/>
    <x v="1"/>
    <x v="0"/>
    <n v="10867"/>
    <n v="1274"/>
    <n v="394"/>
    <n v="1427.72"/>
    <n v="6643.44"/>
    <n v="11.72"/>
    <n v="1.1200000000000001"/>
    <n v="13.138124597404987"/>
    <n v="30.93"/>
    <n v="4.6500000000000004"/>
  </r>
  <r>
    <d v="2021-10-13T00:00:00"/>
    <x v="3"/>
    <x v="7"/>
    <x v="3"/>
    <x v="1"/>
    <x v="1"/>
    <x v="2"/>
    <x v="0"/>
    <n v="21637"/>
    <n v="1663"/>
    <n v="225"/>
    <n v="2814.31"/>
    <n v="1822.25"/>
    <n v="7.69"/>
    <n v="1.69"/>
    <n v="13.00693256921015"/>
    <n v="13.53"/>
    <n v="0.65"/>
  </r>
  <r>
    <d v="2024-07-07T00:00:00"/>
    <x v="0"/>
    <x v="6"/>
    <x v="2"/>
    <x v="0"/>
    <x v="3"/>
    <x v="1"/>
    <x v="0"/>
    <n v="18233"/>
    <n v="3982"/>
    <n v="170"/>
    <n v="1312.02"/>
    <n v="2353.5500000000002"/>
    <n v="21.84"/>
    <n v="0.33"/>
    <n v="7.1958536719135626"/>
    <n v="4.2699999999999996"/>
    <n v="1.79"/>
  </r>
  <r>
    <d v="2021-11-11T00:00:00"/>
    <x v="3"/>
    <x v="5"/>
    <x v="3"/>
    <x v="0"/>
    <x v="0"/>
    <x v="2"/>
    <x v="2"/>
    <n v="40332"/>
    <n v="2636"/>
    <n v="215"/>
    <n v="1209.51"/>
    <n v="3939.43"/>
    <n v="6.54"/>
    <n v="0.46"/>
    <n v="2.9988842606367152"/>
    <n v="8.16"/>
    <n v="3.26"/>
  </r>
  <r>
    <d v="2024-07-30T00:00:00"/>
    <x v="0"/>
    <x v="6"/>
    <x v="3"/>
    <x v="4"/>
    <x v="0"/>
    <x v="2"/>
    <x v="3"/>
    <n v="24024"/>
    <n v="865"/>
    <n v="166"/>
    <n v="2987.14"/>
    <n v="9828.33"/>
    <n v="3.6"/>
    <n v="3.45"/>
    <n v="12.433982683982684"/>
    <n v="19.190000000000001"/>
    <n v="3.29"/>
  </r>
  <r>
    <d v="2023-12-25T00:00:00"/>
    <x v="2"/>
    <x v="8"/>
    <x v="1"/>
    <x v="3"/>
    <x v="0"/>
    <x v="1"/>
    <x v="2"/>
    <n v="28574"/>
    <n v="4692"/>
    <n v="119"/>
    <n v="4691.8500000000004"/>
    <n v="3065.97"/>
    <n v="16.420000000000002"/>
    <n v="1"/>
    <n v="16.419997200251977"/>
    <n v="2.54"/>
    <n v="0.65"/>
  </r>
  <r>
    <d v="2024-02-02T00:00:00"/>
    <x v="0"/>
    <x v="11"/>
    <x v="2"/>
    <x v="6"/>
    <x v="2"/>
    <x v="1"/>
    <x v="0"/>
    <n v="16190"/>
    <n v="2588"/>
    <n v="239"/>
    <n v="2954.51"/>
    <n v="7880.29"/>
    <n v="15.99"/>
    <n v="1.1399999999999999"/>
    <n v="18.248980852378015"/>
    <n v="9.23"/>
    <n v="2.67"/>
  </r>
  <r>
    <d v="2023-08-03T00:00:00"/>
    <x v="2"/>
    <x v="1"/>
    <x v="0"/>
    <x v="4"/>
    <x v="3"/>
    <x v="1"/>
    <x v="2"/>
    <n v="13822"/>
    <n v="3573"/>
    <n v="53"/>
    <n v="3553.5"/>
    <n v="1916.71"/>
    <n v="25.85"/>
    <n v="0.99"/>
    <n v="25.70901461438287"/>
    <n v="1.48"/>
    <n v="0.54"/>
  </r>
  <r>
    <d v="2021-07-09T00:00:00"/>
    <x v="3"/>
    <x v="6"/>
    <x v="3"/>
    <x v="3"/>
    <x v="0"/>
    <x v="1"/>
    <x v="1"/>
    <n v="41002"/>
    <n v="1476"/>
    <n v="358"/>
    <n v="1842.55"/>
    <n v="9900.94"/>
    <n v="3.6"/>
    <n v="1.25"/>
    <n v="4.4938051802351104"/>
    <n v="24.25"/>
    <n v="5.37"/>
  </r>
  <r>
    <d v="2024-05-14T00:00:00"/>
    <x v="0"/>
    <x v="0"/>
    <x v="3"/>
    <x v="0"/>
    <x v="3"/>
    <x v="1"/>
    <x v="0"/>
    <n v="11392"/>
    <n v="543"/>
    <n v="279"/>
    <n v="1120.8"/>
    <n v="2819.98"/>
    <n v="4.7699999999999996"/>
    <n v="2.06"/>
    <n v="9.838483146067416"/>
    <n v="51.38"/>
    <n v="2.52"/>
  </r>
  <r>
    <d v="2021-01-17T00:00:00"/>
    <x v="3"/>
    <x v="10"/>
    <x v="3"/>
    <x v="3"/>
    <x v="1"/>
    <x v="0"/>
    <x v="0"/>
    <n v="18551"/>
    <n v="1519"/>
    <n v="195"/>
    <n v="447.27"/>
    <n v="2637.68"/>
    <n v="8.19"/>
    <n v="0.28999999999999998"/>
    <n v="2.411029055037464"/>
    <n v="12.84"/>
    <n v="5.9"/>
  </r>
  <r>
    <d v="2024-06-22T00:00:00"/>
    <x v="0"/>
    <x v="2"/>
    <x v="3"/>
    <x v="4"/>
    <x v="1"/>
    <x v="2"/>
    <x v="1"/>
    <n v="37701"/>
    <n v="3591"/>
    <n v="165"/>
    <n v="2555.4899999999998"/>
    <n v="6486.61"/>
    <n v="9.52"/>
    <n v="0.71"/>
    <n v="6.7783082676852064"/>
    <n v="4.59"/>
    <n v="2.54"/>
  </r>
  <r>
    <d v="2024-04-19T00:00:00"/>
    <x v="0"/>
    <x v="9"/>
    <x v="0"/>
    <x v="5"/>
    <x v="2"/>
    <x v="2"/>
    <x v="0"/>
    <n v="36003"/>
    <n v="3246"/>
    <n v="28"/>
    <n v="4812.04"/>
    <n v="3248.21"/>
    <n v="9.02"/>
    <n v="1.48"/>
    <n v="13.36566397244674"/>
    <n v="0.86"/>
    <n v="0.68"/>
  </r>
  <r>
    <d v="2021-07-24T00:00:00"/>
    <x v="3"/>
    <x v="6"/>
    <x v="2"/>
    <x v="4"/>
    <x v="2"/>
    <x v="2"/>
    <x v="1"/>
    <n v="40397"/>
    <n v="4349"/>
    <n v="231"/>
    <n v="315.13"/>
    <n v="4327.68"/>
    <n v="10.77"/>
    <n v="7.0000000000000007E-2"/>
    <n v="0.78008267940688669"/>
    <n v="5.31"/>
    <n v="13.73"/>
  </r>
  <r>
    <d v="2021-06-19T00:00:00"/>
    <x v="3"/>
    <x v="2"/>
    <x v="2"/>
    <x v="5"/>
    <x v="3"/>
    <x v="0"/>
    <x v="1"/>
    <n v="7219"/>
    <n v="3656"/>
    <n v="172"/>
    <n v="2531.2600000000002"/>
    <n v="3624.95"/>
    <n v="50.64"/>
    <n v="0.69"/>
    <n v="35.063859260285362"/>
    <n v="4.7"/>
    <n v="1.43"/>
  </r>
  <r>
    <d v="2024-05-23T00:00:00"/>
    <x v="0"/>
    <x v="0"/>
    <x v="3"/>
    <x v="3"/>
    <x v="3"/>
    <x v="2"/>
    <x v="0"/>
    <n v="42938"/>
    <n v="692"/>
    <n v="390"/>
    <n v="3799.96"/>
    <n v="3450.56"/>
    <n v="1.61"/>
    <n v="5.49"/>
    <n v="8.8498765662117478"/>
    <n v="56.36"/>
    <n v="0.91"/>
  </r>
  <r>
    <d v="2022-10-24T00:00:00"/>
    <x v="1"/>
    <x v="7"/>
    <x v="0"/>
    <x v="0"/>
    <x v="1"/>
    <x v="1"/>
    <x v="2"/>
    <n v="29559"/>
    <n v="1460"/>
    <n v="394"/>
    <n v="1364.98"/>
    <n v="9124"/>
    <n v="4.9400000000000004"/>
    <n v="0.93"/>
    <n v="4.6178152170235798"/>
    <n v="26.99"/>
    <n v="6.68"/>
  </r>
  <r>
    <d v="2022-05-14T00:00:00"/>
    <x v="1"/>
    <x v="0"/>
    <x v="3"/>
    <x v="3"/>
    <x v="0"/>
    <x v="0"/>
    <x v="0"/>
    <n v="34818"/>
    <n v="2212"/>
    <n v="14"/>
    <n v="3431.11"/>
    <n v="9286.31"/>
    <n v="6.35"/>
    <n v="1.55"/>
    <n v="9.8544143833649258"/>
    <n v="0.63"/>
    <n v="2.71"/>
  </r>
  <r>
    <d v="2024-08-27T00:00:00"/>
    <x v="0"/>
    <x v="1"/>
    <x v="3"/>
    <x v="4"/>
    <x v="0"/>
    <x v="0"/>
    <x v="3"/>
    <n v="25070"/>
    <n v="3009"/>
    <n v="59"/>
    <n v="3352.15"/>
    <n v="3808.98"/>
    <n v="12"/>
    <n v="1.1100000000000001"/>
    <n v="13.37116074990028"/>
    <n v="1.96"/>
    <n v="1.1399999999999999"/>
  </r>
  <r>
    <d v="2024-04-21T00:00:00"/>
    <x v="0"/>
    <x v="9"/>
    <x v="0"/>
    <x v="0"/>
    <x v="2"/>
    <x v="0"/>
    <x v="3"/>
    <n v="25162"/>
    <n v="4337"/>
    <n v="282"/>
    <n v="3696.21"/>
    <n v="3527.04"/>
    <n v="17.239999999999998"/>
    <n v="0.85"/>
    <n v="14.689651061123918"/>
    <n v="6.5"/>
    <n v="0.95"/>
  </r>
  <r>
    <d v="2024-07-18T00:00:00"/>
    <x v="0"/>
    <x v="6"/>
    <x v="0"/>
    <x v="5"/>
    <x v="0"/>
    <x v="0"/>
    <x v="0"/>
    <n v="46912"/>
    <n v="3457"/>
    <n v="201"/>
    <n v="1045.77"/>
    <n v="1515.54"/>
    <n v="7.37"/>
    <n v="0.3"/>
    <n v="2.2292164051841747"/>
    <n v="5.81"/>
    <n v="1.45"/>
  </r>
  <r>
    <d v="2022-08-06T00:00:00"/>
    <x v="1"/>
    <x v="1"/>
    <x v="2"/>
    <x v="4"/>
    <x v="0"/>
    <x v="1"/>
    <x v="1"/>
    <n v="24035"/>
    <n v="2354"/>
    <n v="193"/>
    <n v="3056.3"/>
    <n v="5703.84"/>
    <n v="9.7899999999999991"/>
    <n v="1.3"/>
    <n v="12.716039109631788"/>
    <n v="8.1999999999999993"/>
    <n v="1.87"/>
  </r>
  <r>
    <d v="2021-08-12T00:00:00"/>
    <x v="3"/>
    <x v="1"/>
    <x v="1"/>
    <x v="2"/>
    <x v="0"/>
    <x v="0"/>
    <x v="0"/>
    <n v="21260"/>
    <n v="3177"/>
    <n v="316"/>
    <n v="2009.32"/>
    <n v="9430.67"/>
    <n v="14.94"/>
    <n v="0.63"/>
    <n v="9.4511759172154282"/>
    <n v="9.9499999999999993"/>
    <n v="4.6900000000000004"/>
  </r>
  <r>
    <d v="2022-03-28T00:00:00"/>
    <x v="1"/>
    <x v="3"/>
    <x v="0"/>
    <x v="0"/>
    <x v="3"/>
    <x v="1"/>
    <x v="2"/>
    <n v="12671"/>
    <n v="3392"/>
    <n v="143"/>
    <n v="3265.16"/>
    <n v="3720.1"/>
    <n v="26.77"/>
    <n v="0.96"/>
    <n v="25.768763317812326"/>
    <n v="4.22"/>
    <n v="1.1399999999999999"/>
  </r>
  <r>
    <d v="2024-01-24T00:00:00"/>
    <x v="0"/>
    <x v="10"/>
    <x v="3"/>
    <x v="0"/>
    <x v="2"/>
    <x v="0"/>
    <x v="1"/>
    <n v="39172"/>
    <n v="649"/>
    <n v="123"/>
    <n v="4309.74"/>
    <n v="7145.54"/>
    <n v="1.66"/>
    <n v="6.64"/>
    <n v="11.002093331971816"/>
    <n v="18.95"/>
    <n v="1.66"/>
  </r>
  <r>
    <d v="2024-04-16T00:00:00"/>
    <x v="0"/>
    <x v="9"/>
    <x v="3"/>
    <x v="0"/>
    <x v="2"/>
    <x v="0"/>
    <x v="4"/>
    <n v="28285"/>
    <n v="1740"/>
    <n v="128"/>
    <n v="1049.1300000000001"/>
    <n v="7488.62"/>
    <n v="6.15"/>
    <n v="0.6"/>
    <n v="3.7091391196747399"/>
    <n v="7.36"/>
    <n v="7.14"/>
  </r>
  <r>
    <d v="2024-11-24T00:00:00"/>
    <x v="0"/>
    <x v="5"/>
    <x v="2"/>
    <x v="4"/>
    <x v="2"/>
    <x v="1"/>
    <x v="2"/>
    <n v="31998"/>
    <n v="4981"/>
    <n v="62"/>
    <n v="4777.72"/>
    <n v="9418.24"/>
    <n v="15.57"/>
    <n v="0.96"/>
    <n v="14.931308206762923"/>
    <n v="1.24"/>
    <n v="1.97"/>
  </r>
  <r>
    <d v="2023-06-09T00:00:00"/>
    <x v="2"/>
    <x v="2"/>
    <x v="2"/>
    <x v="4"/>
    <x v="2"/>
    <x v="0"/>
    <x v="1"/>
    <n v="46889"/>
    <n v="3329"/>
    <n v="54"/>
    <n v="3133.56"/>
    <n v="6199.07"/>
    <n v="7.1"/>
    <n v="0.94"/>
    <n v="6.682932030966751"/>
    <n v="1.62"/>
    <n v="1.98"/>
  </r>
  <r>
    <d v="2021-06-02T00:00:00"/>
    <x v="3"/>
    <x v="2"/>
    <x v="3"/>
    <x v="2"/>
    <x v="0"/>
    <x v="1"/>
    <x v="2"/>
    <n v="47856"/>
    <n v="306"/>
    <n v="408"/>
    <n v="4736.7"/>
    <n v="242.87"/>
    <n v="0.64"/>
    <n v="15.48"/>
    <n v="9.8978184553660977"/>
    <n v="133.33000000000001"/>
    <n v="0.05"/>
  </r>
  <r>
    <d v="2021-03-05T00:00:00"/>
    <x v="3"/>
    <x v="3"/>
    <x v="3"/>
    <x v="1"/>
    <x v="2"/>
    <x v="0"/>
    <x v="0"/>
    <n v="21155"/>
    <n v="1206"/>
    <n v="245"/>
    <n v="3704.65"/>
    <n v="6200.67"/>
    <n v="5.7"/>
    <n v="3.07"/>
    <n v="17.511935712597495"/>
    <n v="20.32"/>
    <n v="1.67"/>
  </r>
  <r>
    <d v="2021-10-16T00:00:00"/>
    <x v="3"/>
    <x v="7"/>
    <x v="2"/>
    <x v="5"/>
    <x v="1"/>
    <x v="0"/>
    <x v="4"/>
    <n v="13775"/>
    <n v="2396"/>
    <n v="136"/>
    <n v="1560.41"/>
    <n v="4128.8500000000004"/>
    <n v="17.39"/>
    <n v="0.65"/>
    <n v="11.327840290381125"/>
    <n v="5.68"/>
    <n v="2.65"/>
  </r>
  <r>
    <d v="2024-11-27T00:00:00"/>
    <x v="0"/>
    <x v="5"/>
    <x v="1"/>
    <x v="1"/>
    <x v="1"/>
    <x v="2"/>
    <x v="0"/>
    <n v="8438"/>
    <n v="1309"/>
    <n v="231"/>
    <n v="1495.78"/>
    <n v="3425.14"/>
    <n v="15.51"/>
    <n v="1.1399999999999999"/>
    <n v="17.726712491111638"/>
    <n v="17.649999999999999"/>
    <n v="2.29"/>
  </r>
  <r>
    <d v="2024-07-07T00:00:00"/>
    <x v="0"/>
    <x v="6"/>
    <x v="0"/>
    <x v="0"/>
    <x v="0"/>
    <x v="2"/>
    <x v="1"/>
    <n v="29663"/>
    <n v="2202"/>
    <n v="212"/>
    <n v="2987.41"/>
    <n v="611.66"/>
    <n v="7.42"/>
    <n v="1.36"/>
    <n v="10.071166099180799"/>
    <n v="9.6300000000000008"/>
    <n v="0.2"/>
  </r>
  <r>
    <d v="2024-09-21T00:00:00"/>
    <x v="0"/>
    <x v="4"/>
    <x v="2"/>
    <x v="1"/>
    <x v="0"/>
    <x v="1"/>
    <x v="3"/>
    <n v="13164"/>
    <n v="1269"/>
    <n v="332"/>
    <n v="1761.53"/>
    <n v="8836.98"/>
    <n v="9.64"/>
    <n v="1.39"/>
    <n v="13.38141902157399"/>
    <n v="26.16"/>
    <n v="5.0199999999999996"/>
  </r>
  <r>
    <d v="2021-01-18T00:00:00"/>
    <x v="3"/>
    <x v="10"/>
    <x v="1"/>
    <x v="5"/>
    <x v="3"/>
    <x v="1"/>
    <x v="2"/>
    <n v="11237"/>
    <n v="2750"/>
    <n v="343"/>
    <n v="3031.09"/>
    <n v="4435.83"/>
    <n v="24.47"/>
    <n v="1.1000000000000001"/>
    <n v="26.974192400106787"/>
    <n v="12.47"/>
    <n v="1.46"/>
  </r>
  <r>
    <d v="2021-03-14T00:00:00"/>
    <x v="3"/>
    <x v="3"/>
    <x v="0"/>
    <x v="5"/>
    <x v="2"/>
    <x v="0"/>
    <x v="2"/>
    <n v="15782"/>
    <n v="2759"/>
    <n v="17"/>
    <n v="3480.49"/>
    <n v="1081.68"/>
    <n v="17.48"/>
    <n v="1.26"/>
    <n v="22.053542009884676"/>
    <n v="0.62"/>
    <n v="0.31"/>
  </r>
  <r>
    <d v="2024-11-10T00:00:00"/>
    <x v="0"/>
    <x v="5"/>
    <x v="3"/>
    <x v="5"/>
    <x v="1"/>
    <x v="0"/>
    <x v="3"/>
    <n v="18982"/>
    <n v="1294"/>
    <n v="403"/>
    <n v="3904.32"/>
    <n v="8689.09"/>
    <n v="6.82"/>
    <n v="3.02"/>
    <n v="20.568538615530503"/>
    <n v="31.14"/>
    <n v="2.23"/>
  </r>
  <r>
    <d v="2021-08-13T00:00:00"/>
    <x v="3"/>
    <x v="1"/>
    <x v="1"/>
    <x v="0"/>
    <x v="3"/>
    <x v="1"/>
    <x v="4"/>
    <n v="9990"/>
    <n v="1824"/>
    <n v="90"/>
    <n v="3733.85"/>
    <n v="5394.87"/>
    <n v="18.260000000000002"/>
    <n v="2.0499999999999998"/>
    <n v="37.375875875875877"/>
    <n v="4.93"/>
    <n v="1.44"/>
  </r>
  <r>
    <d v="2024-07-29T00:00:00"/>
    <x v="0"/>
    <x v="6"/>
    <x v="0"/>
    <x v="0"/>
    <x v="3"/>
    <x v="0"/>
    <x v="3"/>
    <n v="3552"/>
    <n v="2196"/>
    <n v="34"/>
    <n v="3549.29"/>
    <n v="7181.46"/>
    <n v="61.82"/>
    <n v="1.62"/>
    <n v="99.923704954954957"/>
    <n v="1.55"/>
    <n v="2.02"/>
  </r>
  <r>
    <d v="2024-08-08T00:00:00"/>
    <x v="0"/>
    <x v="1"/>
    <x v="0"/>
    <x v="2"/>
    <x v="3"/>
    <x v="1"/>
    <x v="4"/>
    <n v="33390"/>
    <n v="3141"/>
    <n v="59"/>
    <n v="1590.36"/>
    <n v="8062.43"/>
    <n v="9.41"/>
    <n v="0.51"/>
    <n v="4.7629829290206649"/>
    <n v="1.88"/>
    <n v="5.07"/>
  </r>
  <r>
    <d v="2024-07-22T00:00:00"/>
    <x v="0"/>
    <x v="6"/>
    <x v="1"/>
    <x v="2"/>
    <x v="2"/>
    <x v="1"/>
    <x v="1"/>
    <n v="20450"/>
    <n v="2718"/>
    <n v="239"/>
    <n v="192.52"/>
    <n v="6163.35"/>
    <n v="13.29"/>
    <n v="7.0000000000000007E-2"/>
    <n v="0.9414180929095356"/>
    <n v="8.7899999999999991"/>
    <n v="32.01"/>
  </r>
  <r>
    <d v="2021-03-15T00:00:00"/>
    <x v="3"/>
    <x v="3"/>
    <x v="0"/>
    <x v="1"/>
    <x v="2"/>
    <x v="1"/>
    <x v="1"/>
    <n v="10695"/>
    <n v="1204"/>
    <n v="370"/>
    <n v="4431.59"/>
    <n v="5721.16"/>
    <n v="11.26"/>
    <n v="3.68"/>
    <n v="41.436091631603553"/>
    <n v="30.73"/>
    <n v="1.29"/>
  </r>
  <r>
    <d v="2024-06-07T00:00:00"/>
    <x v="0"/>
    <x v="2"/>
    <x v="1"/>
    <x v="4"/>
    <x v="0"/>
    <x v="2"/>
    <x v="3"/>
    <n v="16912"/>
    <n v="4278"/>
    <n v="463"/>
    <n v="4237.6899999999996"/>
    <n v="351.07"/>
    <n v="25.3"/>
    <n v="0.99"/>
    <n v="25.057296594134343"/>
    <n v="10.82"/>
    <n v="0.08"/>
  </r>
  <r>
    <d v="2024-02-26T00:00:00"/>
    <x v="0"/>
    <x v="11"/>
    <x v="0"/>
    <x v="2"/>
    <x v="1"/>
    <x v="1"/>
    <x v="1"/>
    <n v="40548"/>
    <n v="1165"/>
    <n v="260"/>
    <n v="2233.41"/>
    <n v="6630.27"/>
    <n v="2.87"/>
    <n v="1.92"/>
    <n v="5.508064516129032"/>
    <n v="22.32"/>
    <n v="2.97"/>
  </r>
  <r>
    <d v="2024-10-07T00:00:00"/>
    <x v="0"/>
    <x v="7"/>
    <x v="2"/>
    <x v="4"/>
    <x v="3"/>
    <x v="2"/>
    <x v="3"/>
    <n v="10916"/>
    <n v="4907"/>
    <n v="121"/>
    <n v="1148.28"/>
    <n v="6025.84"/>
    <n v="44.95"/>
    <n v="0.23"/>
    <n v="10.519237816049836"/>
    <n v="2.4700000000000002"/>
    <n v="5.25"/>
  </r>
  <r>
    <d v="2021-08-05T00:00:00"/>
    <x v="3"/>
    <x v="1"/>
    <x v="3"/>
    <x v="1"/>
    <x v="3"/>
    <x v="1"/>
    <x v="1"/>
    <n v="9979"/>
    <n v="4440"/>
    <n v="196"/>
    <n v="4315.21"/>
    <n v="3192.74"/>
    <n v="44.49"/>
    <n v="0.97"/>
    <n v="43.242910111233591"/>
    <n v="4.41"/>
    <n v="0.74"/>
  </r>
  <r>
    <d v="2024-09-29T00:00:00"/>
    <x v="0"/>
    <x v="4"/>
    <x v="3"/>
    <x v="4"/>
    <x v="0"/>
    <x v="1"/>
    <x v="1"/>
    <n v="21682"/>
    <n v="2860"/>
    <n v="58"/>
    <n v="2979.05"/>
    <n v="7302.94"/>
    <n v="13.19"/>
    <n v="1.04"/>
    <n v="13.739738031546905"/>
    <n v="2.0299999999999998"/>
    <n v="2.4500000000000002"/>
  </r>
  <r>
    <d v="2021-04-28T00:00:00"/>
    <x v="3"/>
    <x v="9"/>
    <x v="2"/>
    <x v="5"/>
    <x v="3"/>
    <x v="1"/>
    <x v="2"/>
    <n v="46429"/>
    <n v="4562"/>
    <n v="192"/>
    <n v="2400.23"/>
    <n v="6100.6"/>
    <n v="9.83"/>
    <n v="0.53"/>
    <n v="5.1696784337375341"/>
    <n v="4.21"/>
    <n v="2.54"/>
  </r>
  <r>
    <d v="2023-06-03T00:00:00"/>
    <x v="2"/>
    <x v="2"/>
    <x v="3"/>
    <x v="3"/>
    <x v="2"/>
    <x v="0"/>
    <x v="0"/>
    <n v="32812"/>
    <n v="4152"/>
    <n v="485"/>
    <n v="4635.09"/>
    <n v="706.86"/>
    <n v="12.65"/>
    <n v="1.1200000000000001"/>
    <n v="14.126203827867853"/>
    <n v="11.68"/>
    <n v="0.15"/>
  </r>
  <r>
    <d v="2022-02-21T00:00:00"/>
    <x v="1"/>
    <x v="11"/>
    <x v="3"/>
    <x v="0"/>
    <x v="1"/>
    <x v="1"/>
    <x v="4"/>
    <n v="47718"/>
    <n v="4555"/>
    <n v="170"/>
    <n v="3514.3"/>
    <n v="7900.67"/>
    <n v="9.5500000000000007"/>
    <n v="0.77"/>
    <n v="7.3647260991659333"/>
    <n v="3.73"/>
    <n v="2.25"/>
  </r>
  <r>
    <d v="2021-04-26T00:00:00"/>
    <x v="3"/>
    <x v="9"/>
    <x v="2"/>
    <x v="5"/>
    <x v="2"/>
    <x v="0"/>
    <x v="0"/>
    <n v="31845"/>
    <n v="1695"/>
    <n v="345"/>
    <n v="3156.48"/>
    <n v="9459.39"/>
    <n v="5.32"/>
    <n v="1.86"/>
    <n v="9.912011304757419"/>
    <n v="20.350000000000001"/>
    <n v="3"/>
  </r>
  <r>
    <d v="2021-05-29T00:00:00"/>
    <x v="3"/>
    <x v="0"/>
    <x v="2"/>
    <x v="2"/>
    <x v="2"/>
    <x v="2"/>
    <x v="0"/>
    <n v="26128"/>
    <n v="3727"/>
    <n v="98"/>
    <n v="263.85000000000002"/>
    <n v="1620.01"/>
    <n v="14.26"/>
    <n v="7.0000000000000007E-2"/>
    <n v="1.0098361910594"/>
    <n v="2.63"/>
    <n v="6.14"/>
  </r>
  <r>
    <d v="2022-08-07T00:00:00"/>
    <x v="1"/>
    <x v="1"/>
    <x v="1"/>
    <x v="3"/>
    <x v="1"/>
    <x v="1"/>
    <x v="3"/>
    <n v="10500"/>
    <n v="2630"/>
    <n v="9"/>
    <n v="1628.81"/>
    <n v="7205.59"/>
    <n v="25.05"/>
    <n v="0.62"/>
    <n v="15.512476190476191"/>
    <n v="0.34"/>
    <n v="4.42"/>
  </r>
  <r>
    <d v="2022-08-26T00:00:00"/>
    <x v="1"/>
    <x v="1"/>
    <x v="2"/>
    <x v="5"/>
    <x v="1"/>
    <x v="1"/>
    <x v="0"/>
    <n v="42584"/>
    <n v="2683"/>
    <n v="379"/>
    <n v="1731.27"/>
    <n v="3763.55"/>
    <n v="6.3"/>
    <n v="0.65"/>
    <n v="4.0655410482810446"/>
    <n v="14.13"/>
    <n v="2.17"/>
  </r>
  <r>
    <d v="2021-09-03T00:00:00"/>
    <x v="3"/>
    <x v="4"/>
    <x v="2"/>
    <x v="1"/>
    <x v="0"/>
    <x v="2"/>
    <x v="0"/>
    <n v="41044"/>
    <n v="1850"/>
    <n v="168"/>
    <n v="1944.3"/>
    <n v="4945.29"/>
    <n v="4.51"/>
    <n v="1.05"/>
    <n v="4.737111392651788"/>
    <n v="9.08"/>
    <n v="2.54"/>
  </r>
  <r>
    <d v="2022-03-13T00:00:00"/>
    <x v="1"/>
    <x v="3"/>
    <x v="1"/>
    <x v="4"/>
    <x v="3"/>
    <x v="2"/>
    <x v="4"/>
    <n v="17543"/>
    <n v="4579"/>
    <n v="134"/>
    <n v="173.25"/>
    <n v="3934.87"/>
    <n v="26.1"/>
    <n v="0.04"/>
    <n v="0.98757339109616371"/>
    <n v="2.93"/>
    <n v="22.71"/>
  </r>
  <r>
    <d v="2021-06-11T00:00:00"/>
    <x v="3"/>
    <x v="2"/>
    <x v="2"/>
    <x v="1"/>
    <x v="2"/>
    <x v="1"/>
    <x v="1"/>
    <n v="5919"/>
    <n v="3520"/>
    <n v="371"/>
    <n v="4180.62"/>
    <n v="7738.03"/>
    <n v="59.47"/>
    <n v="1.19"/>
    <n v="70.630511910795747"/>
    <n v="10.54"/>
    <n v="1.85"/>
  </r>
  <r>
    <d v="2022-02-06T00:00:00"/>
    <x v="1"/>
    <x v="11"/>
    <x v="3"/>
    <x v="1"/>
    <x v="3"/>
    <x v="2"/>
    <x v="2"/>
    <n v="19233"/>
    <n v="4011"/>
    <n v="262"/>
    <n v="3945.93"/>
    <n v="3973.4"/>
    <n v="20.85"/>
    <n v="0.98"/>
    <n v="20.516456091093431"/>
    <n v="6.53"/>
    <n v="1.01"/>
  </r>
  <r>
    <d v="2021-08-21T00:00:00"/>
    <x v="3"/>
    <x v="1"/>
    <x v="3"/>
    <x v="1"/>
    <x v="3"/>
    <x v="1"/>
    <x v="3"/>
    <n v="35341"/>
    <n v="4587"/>
    <n v="131"/>
    <n v="3507.24"/>
    <n v="6348.28"/>
    <n v="12.98"/>
    <n v="0.76"/>
    <n v="9.9239976231572395"/>
    <n v="2.86"/>
    <n v="1.81"/>
  </r>
  <r>
    <d v="2024-04-25T00:00:00"/>
    <x v="0"/>
    <x v="9"/>
    <x v="3"/>
    <x v="0"/>
    <x v="3"/>
    <x v="0"/>
    <x v="0"/>
    <n v="33430"/>
    <n v="1006"/>
    <n v="119"/>
    <n v="2105.06"/>
    <n v="2380.71"/>
    <n v="3.01"/>
    <n v="2.09"/>
    <n v="6.296918935088244"/>
    <n v="11.83"/>
    <n v="1.1299999999999999"/>
  </r>
  <r>
    <d v="2021-05-21T00:00:00"/>
    <x v="3"/>
    <x v="0"/>
    <x v="3"/>
    <x v="4"/>
    <x v="3"/>
    <x v="1"/>
    <x v="3"/>
    <n v="26002"/>
    <n v="4588"/>
    <n v="479"/>
    <n v="3006.46"/>
    <n v="4154.5200000000004"/>
    <n v="17.64"/>
    <n v="0.66"/>
    <n v="11.562418275517269"/>
    <n v="10.44"/>
    <n v="1.38"/>
  </r>
  <r>
    <d v="2021-06-28T00:00:00"/>
    <x v="3"/>
    <x v="2"/>
    <x v="1"/>
    <x v="2"/>
    <x v="0"/>
    <x v="2"/>
    <x v="0"/>
    <n v="41517"/>
    <n v="2834"/>
    <n v="365"/>
    <n v="3739.83"/>
    <n v="4776.28"/>
    <n v="6.83"/>
    <n v="1.32"/>
    <n v="9.007948551195895"/>
    <n v="12.88"/>
    <n v="1.28"/>
  </r>
  <r>
    <d v="2024-12-16T00:00:00"/>
    <x v="0"/>
    <x v="8"/>
    <x v="3"/>
    <x v="2"/>
    <x v="3"/>
    <x v="1"/>
    <x v="2"/>
    <n v="48834"/>
    <n v="4705"/>
    <n v="88"/>
    <n v="1942.1"/>
    <n v="5921.57"/>
    <n v="9.6300000000000008"/>
    <n v="0.41"/>
    <n v="3.9769422943031492"/>
    <n v="1.87"/>
    <n v="3.05"/>
  </r>
  <r>
    <d v="2023-10-19T00:00:00"/>
    <x v="2"/>
    <x v="7"/>
    <x v="3"/>
    <x v="4"/>
    <x v="0"/>
    <x v="1"/>
    <x v="2"/>
    <n v="27208"/>
    <n v="846"/>
    <n v="368"/>
    <n v="1018.32"/>
    <n v="937.67"/>
    <n v="3.11"/>
    <n v="1.2"/>
    <n v="3.7427227286092331"/>
    <n v="43.5"/>
    <n v="0.92"/>
  </r>
  <r>
    <d v="2024-09-13T00:00:00"/>
    <x v="0"/>
    <x v="4"/>
    <x v="0"/>
    <x v="3"/>
    <x v="0"/>
    <x v="2"/>
    <x v="3"/>
    <n v="45509"/>
    <n v="644"/>
    <n v="413"/>
    <n v="2189.5700000000002"/>
    <n v="4966.97"/>
    <n v="1.42"/>
    <n v="3.4"/>
    <n v="4.8112900744907598"/>
    <n v="64.13"/>
    <n v="2.27"/>
  </r>
  <r>
    <d v="2024-10-17T00:00:00"/>
    <x v="0"/>
    <x v="7"/>
    <x v="3"/>
    <x v="2"/>
    <x v="2"/>
    <x v="0"/>
    <x v="2"/>
    <n v="1853"/>
    <n v="4843"/>
    <n v="69"/>
    <n v="3639.92"/>
    <n v="2321.61"/>
    <n v="261.36"/>
    <n v="0.75"/>
    <n v="196.43389098758769"/>
    <n v="1.42"/>
    <n v="0.64"/>
  </r>
  <r>
    <d v="2022-11-16T00:00:00"/>
    <x v="1"/>
    <x v="5"/>
    <x v="2"/>
    <x v="4"/>
    <x v="3"/>
    <x v="1"/>
    <x v="4"/>
    <n v="27999"/>
    <n v="1536"/>
    <n v="250"/>
    <n v="2535.42"/>
    <n v="201.55"/>
    <n v="5.49"/>
    <n v="1.65"/>
    <n v="9.0553948355298406"/>
    <n v="16.28"/>
    <n v="0.08"/>
  </r>
  <r>
    <d v="2023-04-16T00:00:00"/>
    <x v="2"/>
    <x v="9"/>
    <x v="2"/>
    <x v="0"/>
    <x v="2"/>
    <x v="0"/>
    <x v="3"/>
    <n v="48614"/>
    <n v="706"/>
    <n v="121"/>
    <n v="4017.94"/>
    <n v="8793.11"/>
    <n v="1.45"/>
    <n v="5.69"/>
    <n v="8.2649853951536603"/>
    <n v="17.14"/>
    <n v="2.19"/>
  </r>
  <r>
    <d v="2024-10-02T00:00:00"/>
    <x v="0"/>
    <x v="7"/>
    <x v="3"/>
    <x v="1"/>
    <x v="2"/>
    <x v="1"/>
    <x v="0"/>
    <n v="5273"/>
    <n v="4713"/>
    <n v="154"/>
    <n v="907.2"/>
    <n v="3064.44"/>
    <n v="89.38"/>
    <n v="0.19"/>
    <n v="17.204627346861372"/>
    <n v="3.27"/>
    <n v="3.38"/>
  </r>
  <r>
    <d v="2024-12-10T00:00:00"/>
    <x v="0"/>
    <x v="8"/>
    <x v="0"/>
    <x v="0"/>
    <x v="1"/>
    <x v="1"/>
    <x v="2"/>
    <n v="34775"/>
    <n v="3788"/>
    <n v="85"/>
    <n v="2106.29"/>
    <n v="9774.32"/>
    <n v="10.89"/>
    <n v="0.56000000000000005"/>
    <n v="6.0569086987778578"/>
    <n v="2.2400000000000002"/>
    <n v="4.6399999999999997"/>
  </r>
  <r>
    <d v="2024-11-11T00:00:00"/>
    <x v="0"/>
    <x v="5"/>
    <x v="2"/>
    <x v="4"/>
    <x v="1"/>
    <x v="2"/>
    <x v="2"/>
    <n v="32971"/>
    <n v="1335"/>
    <n v="51"/>
    <n v="3020.04"/>
    <n v="8926.14"/>
    <n v="4.05"/>
    <n v="2.2599999999999998"/>
    <n v="9.1596857844772668"/>
    <n v="3.82"/>
    <n v="2.96"/>
  </r>
  <r>
    <d v="2023-05-01T00:00:00"/>
    <x v="2"/>
    <x v="0"/>
    <x v="2"/>
    <x v="1"/>
    <x v="2"/>
    <x v="0"/>
    <x v="1"/>
    <n v="28969"/>
    <n v="3294"/>
    <n v="328"/>
    <n v="197.52"/>
    <n v="1767.42"/>
    <n v="11.37"/>
    <n v="0.06"/>
    <n v="0.68183230349684143"/>
    <n v="9.9600000000000009"/>
    <n v="8.9499999999999993"/>
  </r>
  <r>
    <d v="2021-12-11T00:00:00"/>
    <x v="3"/>
    <x v="8"/>
    <x v="0"/>
    <x v="3"/>
    <x v="3"/>
    <x v="1"/>
    <x v="4"/>
    <n v="18960"/>
    <n v="374"/>
    <n v="478"/>
    <n v="3451.72"/>
    <n v="4916.51"/>
    <n v="1.97"/>
    <n v="9.23"/>
    <n v="18.205274261603375"/>
    <n v="127.81"/>
    <n v="1.42"/>
  </r>
  <r>
    <d v="2024-12-08T00:00:00"/>
    <x v="0"/>
    <x v="8"/>
    <x v="0"/>
    <x v="3"/>
    <x v="1"/>
    <x v="1"/>
    <x v="1"/>
    <n v="20502"/>
    <n v="4860"/>
    <n v="396"/>
    <n v="1308.77"/>
    <n v="5634.22"/>
    <n v="23.71"/>
    <n v="0.27"/>
    <n v="6.3836211101355973"/>
    <n v="8.15"/>
    <n v="4.3"/>
  </r>
  <r>
    <d v="2023-04-11T00:00:00"/>
    <x v="2"/>
    <x v="9"/>
    <x v="2"/>
    <x v="5"/>
    <x v="0"/>
    <x v="1"/>
    <x v="4"/>
    <n v="41794"/>
    <n v="3281"/>
    <n v="286"/>
    <n v="1382.59"/>
    <n v="3230.84"/>
    <n v="7.85"/>
    <n v="0.42"/>
    <n v="3.3081064267598217"/>
    <n v="8.7200000000000006"/>
    <n v="2.34"/>
  </r>
  <r>
    <d v="2021-04-27T00:00:00"/>
    <x v="3"/>
    <x v="9"/>
    <x v="1"/>
    <x v="5"/>
    <x v="3"/>
    <x v="1"/>
    <x v="3"/>
    <n v="21041"/>
    <n v="2293"/>
    <n v="249"/>
    <n v="1026.18"/>
    <n v="7840.16"/>
    <n v="10.9"/>
    <n v="0.45"/>
    <n v="4.8770495698873626"/>
    <n v="10.86"/>
    <n v="7.64"/>
  </r>
  <r>
    <d v="2022-06-05T00:00:00"/>
    <x v="1"/>
    <x v="2"/>
    <x v="1"/>
    <x v="4"/>
    <x v="0"/>
    <x v="1"/>
    <x v="0"/>
    <n v="48360"/>
    <n v="1395"/>
    <n v="135"/>
    <n v="2226.2800000000002"/>
    <n v="3251.78"/>
    <n v="2.88"/>
    <n v="1.6"/>
    <n v="4.6035566583953687"/>
    <n v="9.68"/>
    <n v="1.46"/>
  </r>
  <r>
    <d v="2024-11-28T00:00:00"/>
    <x v="0"/>
    <x v="5"/>
    <x v="3"/>
    <x v="6"/>
    <x v="0"/>
    <x v="2"/>
    <x v="3"/>
    <n v="4641"/>
    <n v="4999"/>
    <n v="134"/>
    <n v="2575.3000000000002"/>
    <n v="5432.77"/>
    <n v="107.71"/>
    <n v="0.52"/>
    <n v="55.490196078431374"/>
    <n v="2.68"/>
    <n v="2.11"/>
  </r>
  <r>
    <d v="2023-03-11T00:00:00"/>
    <x v="2"/>
    <x v="3"/>
    <x v="2"/>
    <x v="3"/>
    <x v="1"/>
    <x v="2"/>
    <x v="1"/>
    <n v="6109"/>
    <n v="3934"/>
    <n v="86"/>
    <n v="1087.1600000000001"/>
    <n v="9398.17"/>
    <n v="64.400000000000006"/>
    <n v="0.28000000000000003"/>
    <n v="17.796038631527257"/>
    <n v="2.19"/>
    <n v="8.64"/>
  </r>
  <r>
    <d v="2024-05-04T00:00:00"/>
    <x v="0"/>
    <x v="0"/>
    <x v="1"/>
    <x v="6"/>
    <x v="1"/>
    <x v="0"/>
    <x v="2"/>
    <n v="22840"/>
    <n v="1577"/>
    <n v="341"/>
    <n v="3064.26"/>
    <n v="7083.48"/>
    <n v="6.9"/>
    <n v="1.94"/>
    <n v="13.416199649737305"/>
    <n v="21.62"/>
    <n v="2.31"/>
  </r>
  <r>
    <d v="2021-06-27T00:00:00"/>
    <x v="3"/>
    <x v="2"/>
    <x v="2"/>
    <x v="2"/>
    <x v="0"/>
    <x v="0"/>
    <x v="1"/>
    <n v="47160"/>
    <n v="4881"/>
    <n v="135"/>
    <n v="3617.89"/>
    <n v="7494.18"/>
    <n v="10.35"/>
    <n v="0.74"/>
    <n v="7.6715224766751478"/>
    <n v="2.77"/>
    <n v="2.0699999999999998"/>
  </r>
  <r>
    <d v="2023-01-29T00:00:00"/>
    <x v="2"/>
    <x v="10"/>
    <x v="2"/>
    <x v="0"/>
    <x v="0"/>
    <x v="2"/>
    <x v="4"/>
    <n v="11119"/>
    <n v="682"/>
    <n v="260"/>
    <n v="1235.77"/>
    <n v="9549.35"/>
    <n v="6.13"/>
    <n v="1.81"/>
    <n v="11.114039032287076"/>
    <n v="38.119999999999997"/>
    <n v="7.73"/>
  </r>
  <r>
    <d v="2024-02-19T00:00:00"/>
    <x v="0"/>
    <x v="11"/>
    <x v="2"/>
    <x v="0"/>
    <x v="1"/>
    <x v="0"/>
    <x v="3"/>
    <n v="23380"/>
    <n v="3053"/>
    <n v="490"/>
    <n v="1720.89"/>
    <n v="3995.45"/>
    <n v="13.06"/>
    <n v="0.56000000000000005"/>
    <n v="7.3605218135158257"/>
    <n v="16.05"/>
    <n v="2.3199999999999998"/>
  </r>
  <r>
    <d v="2023-04-26T00:00:00"/>
    <x v="2"/>
    <x v="9"/>
    <x v="3"/>
    <x v="0"/>
    <x v="3"/>
    <x v="0"/>
    <x v="4"/>
    <n v="39256"/>
    <n v="3613"/>
    <n v="74"/>
    <n v="1406.85"/>
    <n v="7319.13"/>
    <n v="9.1999999999999993"/>
    <n v="0.39"/>
    <n v="3.5837833706949254"/>
    <n v="2.0499999999999998"/>
    <n v="5.2"/>
  </r>
  <r>
    <d v="2021-03-02T00:00:00"/>
    <x v="3"/>
    <x v="3"/>
    <x v="1"/>
    <x v="0"/>
    <x v="1"/>
    <x v="1"/>
    <x v="3"/>
    <n v="6593"/>
    <n v="711"/>
    <n v="454"/>
    <n v="1774.39"/>
    <n v="2891.44"/>
    <n v="10.78"/>
    <n v="2.5"/>
    <n v="26.913241316547854"/>
    <n v="63.85"/>
    <n v="1.63"/>
  </r>
  <r>
    <d v="2021-12-01T00:00:00"/>
    <x v="3"/>
    <x v="8"/>
    <x v="2"/>
    <x v="5"/>
    <x v="1"/>
    <x v="0"/>
    <x v="4"/>
    <n v="38847"/>
    <n v="4432"/>
    <n v="300"/>
    <n v="3936.38"/>
    <n v="1435.81"/>
    <n v="11.41"/>
    <n v="0.89"/>
    <n v="10.133034725976266"/>
    <n v="6.77"/>
    <n v="0.36"/>
  </r>
  <r>
    <d v="2023-03-06T00:00:00"/>
    <x v="2"/>
    <x v="3"/>
    <x v="3"/>
    <x v="6"/>
    <x v="0"/>
    <x v="2"/>
    <x v="2"/>
    <n v="10177"/>
    <n v="3386"/>
    <n v="165"/>
    <n v="4454.3500000000004"/>
    <n v="570.29"/>
    <n v="33.270000000000003"/>
    <n v="1.32"/>
    <n v="43.768792374963155"/>
    <n v="4.87"/>
    <n v="0.13"/>
  </r>
  <r>
    <d v="2024-11-12T00:00:00"/>
    <x v="0"/>
    <x v="5"/>
    <x v="0"/>
    <x v="1"/>
    <x v="0"/>
    <x v="1"/>
    <x v="4"/>
    <n v="47779"/>
    <n v="4555"/>
    <n v="476"/>
    <n v="3257.39"/>
    <n v="2846.05"/>
    <n v="9.5299999999999994"/>
    <n v="0.72"/>
    <n v="6.8176186190585826"/>
    <n v="10.45"/>
    <n v="0.87"/>
  </r>
  <r>
    <d v="2022-06-11T00:00:00"/>
    <x v="1"/>
    <x v="2"/>
    <x v="1"/>
    <x v="0"/>
    <x v="0"/>
    <x v="2"/>
    <x v="1"/>
    <n v="24840"/>
    <n v="1075"/>
    <n v="459"/>
    <n v="550.07000000000005"/>
    <n v="4222.83"/>
    <n v="4.33"/>
    <n v="0.51"/>
    <n v="2.2144524959742355"/>
    <n v="42.7"/>
    <n v="7.68"/>
  </r>
  <r>
    <d v="2023-03-10T00:00:00"/>
    <x v="2"/>
    <x v="3"/>
    <x v="1"/>
    <x v="5"/>
    <x v="0"/>
    <x v="2"/>
    <x v="0"/>
    <n v="12407"/>
    <n v="4138"/>
    <n v="335"/>
    <n v="3837"/>
    <n v="3211.79"/>
    <n v="33.35"/>
    <n v="0.93"/>
    <n v="30.926090110421534"/>
    <n v="8.1"/>
    <n v="0.84"/>
  </r>
  <r>
    <d v="2024-02-20T00:00:00"/>
    <x v="0"/>
    <x v="11"/>
    <x v="0"/>
    <x v="2"/>
    <x v="3"/>
    <x v="2"/>
    <x v="1"/>
    <n v="44649"/>
    <n v="4389"/>
    <n v="376"/>
    <n v="4536.33"/>
    <n v="4776.59"/>
    <n v="9.83"/>
    <n v="1.03"/>
    <n v="10.159981186588725"/>
    <n v="8.57"/>
    <n v="1.05"/>
  </r>
  <r>
    <d v="2024-11-22T00:00:00"/>
    <x v="0"/>
    <x v="5"/>
    <x v="3"/>
    <x v="0"/>
    <x v="2"/>
    <x v="2"/>
    <x v="0"/>
    <n v="3263"/>
    <n v="1471"/>
    <n v="248"/>
    <n v="2520.81"/>
    <n v="7407.06"/>
    <n v="45.08"/>
    <n v="1.71"/>
    <n v="77.254367146797421"/>
    <n v="16.86"/>
    <n v="2.94"/>
  </r>
  <r>
    <d v="2023-04-23T00:00:00"/>
    <x v="2"/>
    <x v="9"/>
    <x v="1"/>
    <x v="5"/>
    <x v="0"/>
    <x v="1"/>
    <x v="2"/>
    <n v="46307"/>
    <n v="4522"/>
    <n v="13"/>
    <n v="1148.6300000000001"/>
    <n v="3705.62"/>
    <n v="9.77"/>
    <n v="0.25"/>
    <n v="2.4804673159565511"/>
    <n v="0.28999999999999998"/>
    <n v="3.23"/>
  </r>
  <r>
    <d v="2024-10-31T00:00:00"/>
    <x v="0"/>
    <x v="7"/>
    <x v="3"/>
    <x v="2"/>
    <x v="3"/>
    <x v="1"/>
    <x v="0"/>
    <n v="21300"/>
    <n v="4242"/>
    <n v="454"/>
    <n v="3841.87"/>
    <n v="5611.71"/>
    <n v="19.920000000000002"/>
    <n v="0.91"/>
    <n v="18.03694835680751"/>
    <n v="10.7"/>
    <n v="1.46"/>
  </r>
  <r>
    <d v="2024-08-21T00:00:00"/>
    <x v="0"/>
    <x v="1"/>
    <x v="3"/>
    <x v="3"/>
    <x v="1"/>
    <x v="0"/>
    <x v="2"/>
    <n v="17321"/>
    <n v="3399"/>
    <n v="93"/>
    <n v="1552.56"/>
    <n v="681.44"/>
    <n v="19.62"/>
    <n v="0.46"/>
    <n v="8.9634547658911146"/>
    <n v="2.74"/>
    <n v="0.44"/>
  </r>
  <r>
    <d v="2024-03-19T00:00:00"/>
    <x v="0"/>
    <x v="3"/>
    <x v="0"/>
    <x v="2"/>
    <x v="0"/>
    <x v="2"/>
    <x v="4"/>
    <n v="47998"/>
    <n v="155"/>
    <n v="180"/>
    <n v="2686.08"/>
    <n v="6582.93"/>
    <n v="0.32"/>
    <n v="17.329999999999998"/>
    <n v="5.5962331763823485"/>
    <n v="116.13"/>
    <n v="2.4500000000000002"/>
  </r>
  <r>
    <d v="2022-05-31T00:00:00"/>
    <x v="1"/>
    <x v="0"/>
    <x v="2"/>
    <x v="1"/>
    <x v="0"/>
    <x v="1"/>
    <x v="1"/>
    <n v="28374"/>
    <n v="717"/>
    <n v="57"/>
    <n v="2312.33"/>
    <n v="2220.23"/>
    <n v="2.5299999999999998"/>
    <n v="3.23"/>
    <n v="8.1494678226545414"/>
    <n v="7.95"/>
    <n v="0.96"/>
  </r>
  <r>
    <d v="2021-09-06T00:00:00"/>
    <x v="3"/>
    <x v="4"/>
    <x v="2"/>
    <x v="0"/>
    <x v="3"/>
    <x v="2"/>
    <x v="1"/>
    <n v="5386"/>
    <n v="2228"/>
    <n v="5"/>
    <n v="2700.68"/>
    <n v="4263.28"/>
    <n v="41.37"/>
    <n v="1.21"/>
    <n v="50.142591904938726"/>
    <n v="0.22"/>
    <n v="1.58"/>
  </r>
  <r>
    <d v="2021-02-18T00:00:00"/>
    <x v="3"/>
    <x v="11"/>
    <x v="0"/>
    <x v="2"/>
    <x v="2"/>
    <x v="0"/>
    <x v="2"/>
    <n v="24863"/>
    <n v="3351"/>
    <n v="339"/>
    <n v="3608.71"/>
    <n v="3641.21"/>
    <n v="13.48"/>
    <n v="1.08"/>
    <n v="14.514378795800988"/>
    <n v="10.119999999999999"/>
    <n v="1.01"/>
  </r>
  <r>
    <d v="2024-03-14T00:00:00"/>
    <x v="0"/>
    <x v="3"/>
    <x v="2"/>
    <x v="2"/>
    <x v="1"/>
    <x v="0"/>
    <x v="2"/>
    <n v="22949"/>
    <n v="1489"/>
    <n v="123"/>
    <n v="809.08"/>
    <n v="4843.32"/>
    <n v="6.49"/>
    <n v="0.54"/>
    <n v="3.5255566691359106"/>
    <n v="8.26"/>
    <n v="5.99"/>
  </r>
  <r>
    <d v="2021-09-12T00:00:00"/>
    <x v="3"/>
    <x v="4"/>
    <x v="3"/>
    <x v="3"/>
    <x v="0"/>
    <x v="1"/>
    <x v="1"/>
    <n v="40143"/>
    <n v="4010"/>
    <n v="255"/>
    <n v="1201.95"/>
    <n v="4115.16"/>
    <n v="9.99"/>
    <n v="0.3"/>
    <n v="2.9941708392496826"/>
    <n v="6.36"/>
    <n v="3.42"/>
  </r>
  <r>
    <d v="2024-03-10T00:00:00"/>
    <x v="0"/>
    <x v="3"/>
    <x v="2"/>
    <x v="2"/>
    <x v="3"/>
    <x v="1"/>
    <x v="1"/>
    <n v="43954"/>
    <n v="4861"/>
    <n v="307"/>
    <n v="1689.14"/>
    <n v="7940.71"/>
    <n v="11.06"/>
    <n v="0.35"/>
    <n v="3.8429721982072165"/>
    <n v="6.32"/>
    <n v="4.7"/>
  </r>
  <r>
    <d v="2024-05-26T00:00:00"/>
    <x v="0"/>
    <x v="0"/>
    <x v="1"/>
    <x v="1"/>
    <x v="1"/>
    <x v="0"/>
    <x v="0"/>
    <n v="30323"/>
    <n v="2547"/>
    <n v="384"/>
    <n v="2902.16"/>
    <n v="8361.92"/>
    <n v="8.4"/>
    <n v="1.1399999999999999"/>
    <n v="9.5708208290736394"/>
    <n v="15.08"/>
    <n v="2.88"/>
  </r>
  <r>
    <d v="2023-08-11T00:00:00"/>
    <x v="2"/>
    <x v="1"/>
    <x v="2"/>
    <x v="2"/>
    <x v="0"/>
    <x v="0"/>
    <x v="2"/>
    <n v="17707"/>
    <n v="3130"/>
    <n v="106"/>
    <n v="3477.23"/>
    <n v="4976.92"/>
    <n v="17.68"/>
    <n v="1.1100000000000001"/>
    <n v="19.637600948777319"/>
    <n v="3.39"/>
    <n v="1.43"/>
  </r>
  <r>
    <d v="2022-02-24T00:00:00"/>
    <x v="1"/>
    <x v="11"/>
    <x v="1"/>
    <x v="0"/>
    <x v="0"/>
    <x v="1"/>
    <x v="3"/>
    <n v="8722"/>
    <n v="4528"/>
    <n v="236"/>
    <n v="1885.61"/>
    <n v="9194.4599999999991"/>
    <n v="51.91"/>
    <n v="0.42"/>
    <n v="21.619009401513413"/>
    <n v="5.21"/>
    <n v="4.88"/>
  </r>
  <r>
    <d v="2022-02-16T00:00:00"/>
    <x v="1"/>
    <x v="11"/>
    <x v="3"/>
    <x v="5"/>
    <x v="0"/>
    <x v="1"/>
    <x v="1"/>
    <n v="38325"/>
    <n v="4038"/>
    <n v="51"/>
    <n v="654.22"/>
    <n v="9054.8799999999992"/>
    <n v="10.54"/>
    <n v="0.16"/>
    <n v="1.7070319634703197"/>
    <n v="1.26"/>
    <n v="13.84"/>
  </r>
  <r>
    <d v="2024-10-20T00:00:00"/>
    <x v="0"/>
    <x v="7"/>
    <x v="1"/>
    <x v="3"/>
    <x v="2"/>
    <x v="2"/>
    <x v="2"/>
    <n v="39865"/>
    <n v="4992"/>
    <n v="102"/>
    <n v="143.19"/>
    <n v="7697.62"/>
    <n v="12.52"/>
    <n v="0.03"/>
    <n v="0.35918725699234921"/>
    <n v="2.04"/>
    <n v="53.76"/>
  </r>
  <r>
    <d v="2021-03-26T00:00:00"/>
    <x v="3"/>
    <x v="3"/>
    <x v="2"/>
    <x v="1"/>
    <x v="3"/>
    <x v="1"/>
    <x v="4"/>
    <n v="31062"/>
    <n v="4278"/>
    <n v="218"/>
    <n v="4041.17"/>
    <n v="280.72000000000003"/>
    <n v="13.77"/>
    <n v="0.94"/>
    <n v="13.010012233597321"/>
    <n v="5.0999999999999996"/>
    <n v="7.0000000000000007E-2"/>
  </r>
  <r>
    <d v="2022-04-25T00:00:00"/>
    <x v="1"/>
    <x v="9"/>
    <x v="1"/>
    <x v="5"/>
    <x v="0"/>
    <x v="1"/>
    <x v="0"/>
    <n v="831"/>
    <n v="3950"/>
    <n v="292"/>
    <n v="3631.26"/>
    <n v="5434.2"/>
    <n v="475.33"/>
    <n v="0.92"/>
    <n v="436.9747292418773"/>
    <n v="7.39"/>
    <n v="1.5"/>
  </r>
  <r>
    <d v="2022-04-24T00:00:00"/>
    <x v="1"/>
    <x v="9"/>
    <x v="1"/>
    <x v="3"/>
    <x v="3"/>
    <x v="1"/>
    <x v="4"/>
    <n v="40295"/>
    <n v="3860"/>
    <n v="7"/>
    <n v="1924"/>
    <n v="6245.46"/>
    <n v="9.58"/>
    <n v="0.5"/>
    <n v="4.7747859535922572"/>
    <n v="0.18"/>
    <n v="3.25"/>
  </r>
  <r>
    <d v="2022-05-17T00:00:00"/>
    <x v="1"/>
    <x v="0"/>
    <x v="2"/>
    <x v="1"/>
    <x v="0"/>
    <x v="0"/>
    <x v="3"/>
    <n v="48434"/>
    <n v="4789"/>
    <n v="464"/>
    <n v="213.24"/>
    <n v="1492.91"/>
    <n v="9.89"/>
    <n v="0.04"/>
    <n v="0.44026923235743487"/>
    <n v="9.69"/>
    <n v="7"/>
  </r>
  <r>
    <d v="2022-04-29T00:00:00"/>
    <x v="1"/>
    <x v="9"/>
    <x v="2"/>
    <x v="6"/>
    <x v="3"/>
    <x v="0"/>
    <x v="4"/>
    <n v="42401"/>
    <n v="4618"/>
    <n v="143"/>
    <n v="1890.71"/>
    <n v="5124.79"/>
    <n v="10.89"/>
    <n v="0.41"/>
    <n v="4.4591165302705127"/>
    <n v="3.1"/>
    <n v="2.71"/>
  </r>
  <r>
    <d v="2023-06-16T00:00:00"/>
    <x v="2"/>
    <x v="2"/>
    <x v="0"/>
    <x v="1"/>
    <x v="3"/>
    <x v="1"/>
    <x v="2"/>
    <n v="36257"/>
    <n v="1054"/>
    <n v="409"/>
    <n v="4893.5200000000004"/>
    <n v="2027.81"/>
    <n v="2.91"/>
    <n v="4.6399999999999997"/>
    <n v="13.496759246490333"/>
    <n v="38.799999999999997"/>
    <n v="0.41"/>
  </r>
  <r>
    <d v="2024-03-17T00:00:00"/>
    <x v="0"/>
    <x v="3"/>
    <x v="3"/>
    <x v="5"/>
    <x v="0"/>
    <x v="1"/>
    <x v="3"/>
    <n v="39807"/>
    <n v="105"/>
    <n v="376"/>
    <n v="3615.28"/>
    <n v="2454"/>
    <n v="0.26"/>
    <n v="34.43"/>
    <n v="9.0820207501193266"/>
    <n v="358.1"/>
    <n v="0.68"/>
  </r>
  <r>
    <d v="2024-02-14T00:00:00"/>
    <x v="0"/>
    <x v="11"/>
    <x v="0"/>
    <x v="6"/>
    <x v="1"/>
    <x v="0"/>
    <x v="2"/>
    <n v="19945"/>
    <n v="2588"/>
    <n v="97"/>
    <n v="2857.01"/>
    <n v="7973.65"/>
    <n v="12.98"/>
    <n v="1.1000000000000001"/>
    <n v="14.32444221609426"/>
    <n v="3.75"/>
    <n v="2.79"/>
  </r>
  <r>
    <d v="2022-07-26T00:00:00"/>
    <x v="1"/>
    <x v="6"/>
    <x v="1"/>
    <x v="2"/>
    <x v="0"/>
    <x v="2"/>
    <x v="1"/>
    <n v="42755"/>
    <n v="1045"/>
    <n v="259"/>
    <n v="426.48"/>
    <n v="281.83"/>
    <n v="2.44"/>
    <n v="0.41"/>
    <n v="0.99749736872880368"/>
    <n v="24.78"/>
    <n v="0.66"/>
  </r>
  <r>
    <d v="2024-03-01T00:00:00"/>
    <x v="0"/>
    <x v="3"/>
    <x v="1"/>
    <x v="0"/>
    <x v="2"/>
    <x v="0"/>
    <x v="0"/>
    <n v="9518"/>
    <n v="3028"/>
    <n v="478"/>
    <n v="3774.94"/>
    <n v="5463.78"/>
    <n v="31.81"/>
    <n v="1.25"/>
    <n v="39.661063248581634"/>
    <n v="15.79"/>
    <n v="1.45"/>
  </r>
  <r>
    <d v="2023-07-10T00:00:00"/>
    <x v="2"/>
    <x v="6"/>
    <x v="2"/>
    <x v="0"/>
    <x v="1"/>
    <x v="1"/>
    <x v="2"/>
    <n v="35092"/>
    <n v="899"/>
    <n v="213"/>
    <n v="1034.97"/>
    <n v="7647.97"/>
    <n v="2.56"/>
    <n v="1.1499999999999999"/>
    <n v="2.949304684828451"/>
    <n v="23.69"/>
    <n v="7.39"/>
  </r>
  <r>
    <d v="2022-02-19T00:00:00"/>
    <x v="1"/>
    <x v="11"/>
    <x v="1"/>
    <x v="5"/>
    <x v="0"/>
    <x v="1"/>
    <x v="1"/>
    <n v="36945"/>
    <n v="87"/>
    <n v="440"/>
    <n v="3908.78"/>
    <n v="9704.24"/>
    <n v="0.24"/>
    <n v="44.93"/>
    <n v="10.579997293273786"/>
    <n v="505.75"/>
    <n v="2.48"/>
  </r>
  <r>
    <d v="2023-09-24T00:00:00"/>
    <x v="2"/>
    <x v="4"/>
    <x v="1"/>
    <x v="5"/>
    <x v="3"/>
    <x v="2"/>
    <x v="4"/>
    <n v="16151"/>
    <n v="3866"/>
    <n v="380"/>
    <n v="3752.97"/>
    <n v="4606.8599999999997"/>
    <n v="23.94"/>
    <n v="0.97"/>
    <n v="23.236765525354468"/>
    <n v="9.83"/>
    <n v="1.23"/>
  </r>
  <r>
    <d v="2023-08-19T00:00:00"/>
    <x v="2"/>
    <x v="1"/>
    <x v="1"/>
    <x v="0"/>
    <x v="1"/>
    <x v="2"/>
    <x v="0"/>
    <n v="48619"/>
    <n v="3400"/>
    <n v="16"/>
    <n v="3205.52"/>
    <n v="1708.95"/>
    <n v="6.99"/>
    <n v="0.94"/>
    <n v="6.593142598572574"/>
    <n v="0.47"/>
    <n v="0.53"/>
  </r>
  <r>
    <d v="2021-12-02T00:00:00"/>
    <x v="3"/>
    <x v="8"/>
    <x v="3"/>
    <x v="1"/>
    <x v="3"/>
    <x v="0"/>
    <x v="3"/>
    <n v="21112"/>
    <n v="1835"/>
    <n v="18"/>
    <n v="3756.65"/>
    <n v="4051"/>
    <n v="8.69"/>
    <n v="2.0499999999999998"/>
    <n v="17.79390867752937"/>
    <n v="0.98"/>
    <n v="1.08"/>
  </r>
  <r>
    <d v="2023-05-24T00:00:00"/>
    <x v="2"/>
    <x v="0"/>
    <x v="0"/>
    <x v="4"/>
    <x v="0"/>
    <x v="0"/>
    <x v="4"/>
    <n v="47758"/>
    <n v="4268"/>
    <n v="308"/>
    <n v="4898.38"/>
    <n v="1661.14"/>
    <n v="8.94"/>
    <n v="1.1499999999999999"/>
    <n v="10.256669039742034"/>
    <n v="7.22"/>
    <n v="0.34"/>
  </r>
  <r>
    <d v="2021-12-06T00:00:00"/>
    <x v="3"/>
    <x v="8"/>
    <x v="1"/>
    <x v="6"/>
    <x v="2"/>
    <x v="0"/>
    <x v="0"/>
    <n v="7249"/>
    <n v="2103"/>
    <n v="301"/>
    <n v="1627.71"/>
    <n v="6022.23"/>
    <n v="29.01"/>
    <n v="0.77"/>
    <n v="22.454269554421298"/>
    <n v="14.31"/>
    <n v="3.7"/>
  </r>
  <r>
    <d v="2023-08-13T00:00:00"/>
    <x v="2"/>
    <x v="1"/>
    <x v="3"/>
    <x v="5"/>
    <x v="0"/>
    <x v="2"/>
    <x v="0"/>
    <n v="23412"/>
    <n v="1150"/>
    <n v="479"/>
    <n v="4123.4399999999996"/>
    <n v="6799.24"/>
    <n v="4.91"/>
    <n v="3.59"/>
    <n v="17.61250640697078"/>
    <n v="41.65"/>
    <n v="1.65"/>
  </r>
  <r>
    <d v="2024-01-31T00:00:00"/>
    <x v="0"/>
    <x v="10"/>
    <x v="1"/>
    <x v="4"/>
    <x v="1"/>
    <x v="1"/>
    <x v="1"/>
    <n v="41525"/>
    <n v="4435"/>
    <n v="393"/>
    <n v="2024.4"/>
    <n v="5163.71"/>
    <n v="10.68"/>
    <n v="0.46"/>
    <n v="4.8751354605659243"/>
    <n v="8.86"/>
    <n v="2.5499999999999998"/>
  </r>
  <r>
    <d v="2023-08-12T00:00:00"/>
    <x v="2"/>
    <x v="1"/>
    <x v="0"/>
    <x v="3"/>
    <x v="3"/>
    <x v="1"/>
    <x v="3"/>
    <n v="36699"/>
    <n v="1126"/>
    <n v="419"/>
    <n v="623.73"/>
    <n v="1552.67"/>
    <n v="3.07"/>
    <n v="0.55000000000000004"/>
    <n v="1.6995830949072182"/>
    <n v="37.21"/>
    <n v="2.4900000000000002"/>
  </r>
  <r>
    <d v="2024-01-04T00:00:00"/>
    <x v="0"/>
    <x v="10"/>
    <x v="0"/>
    <x v="3"/>
    <x v="0"/>
    <x v="1"/>
    <x v="0"/>
    <n v="31315"/>
    <n v="1239"/>
    <n v="250"/>
    <n v="2991.57"/>
    <n v="6071.92"/>
    <n v="3.96"/>
    <n v="2.41"/>
    <n v="9.5531534408430474"/>
    <n v="20.18"/>
    <n v="2.0299999999999998"/>
  </r>
  <r>
    <d v="2024-06-23T00:00:00"/>
    <x v="0"/>
    <x v="2"/>
    <x v="0"/>
    <x v="5"/>
    <x v="1"/>
    <x v="1"/>
    <x v="0"/>
    <n v="20465"/>
    <n v="1914"/>
    <n v="28"/>
    <n v="3552.47"/>
    <n v="5603.04"/>
    <n v="9.35"/>
    <n v="1.86"/>
    <n v="17.358758856584412"/>
    <n v="1.46"/>
    <n v="1.58"/>
  </r>
  <r>
    <d v="2021-01-02T00:00:00"/>
    <x v="3"/>
    <x v="10"/>
    <x v="2"/>
    <x v="2"/>
    <x v="0"/>
    <x v="1"/>
    <x v="3"/>
    <n v="48570"/>
    <n v="3198"/>
    <n v="190"/>
    <n v="3465.94"/>
    <n v="2426.06"/>
    <n v="6.58"/>
    <n v="1.08"/>
    <n v="7.1359687049619103"/>
    <n v="5.94"/>
    <n v="0.7"/>
  </r>
  <r>
    <d v="2021-02-12T00:00:00"/>
    <x v="3"/>
    <x v="11"/>
    <x v="3"/>
    <x v="4"/>
    <x v="2"/>
    <x v="0"/>
    <x v="3"/>
    <n v="8133"/>
    <n v="3858"/>
    <n v="72"/>
    <n v="611.96"/>
    <n v="8767.67"/>
    <n v="47.44"/>
    <n v="0.16"/>
    <n v="7.5244067379810655"/>
    <n v="1.87"/>
    <n v="14.33"/>
  </r>
  <r>
    <d v="2022-10-26T00:00:00"/>
    <x v="1"/>
    <x v="7"/>
    <x v="1"/>
    <x v="5"/>
    <x v="3"/>
    <x v="1"/>
    <x v="4"/>
    <n v="33326"/>
    <n v="1955"/>
    <n v="143"/>
    <n v="2957.66"/>
    <n v="8129.21"/>
    <n v="5.87"/>
    <n v="1.51"/>
    <n v="8.8749324851467311"/>
    <n v="7.31"/>
    <n v="2.75"/>
  </r>
  <r>
    <d v="2023-10-27T00:00:00"/>
    <x v="2"/>
    <x v="7"/>
    <x v="2"/>
    <x v="5"/>
    <x v="1"/>
    <x v="0"/>
    <x v="4"/>
    <n v="33935"/>
    <n v="4283"/>
    <n v="203"/>
    <n v="607.53"/>
    <n v="5592.9"/>
    <n v="12.62"/>
    <n v="0.14000000000000001"/>
    <n v="1.7902755267423014"/>
    <n v="4.74"/>
    <n v="9.2100000000000009"/>
  </r>
  <r>
    <d v="2023-11-13T00:00:00"/>
    <x v="2"/>
    <x v="5"/>
    <x v="1"/>
    <x v="2"/>
    <x v="0"/>
    <x v="1"/>
    <x v="0"/>
    <n v="46868"/>
    <n v="3154"/>
    <n v="365"/>
    <n v="3608.86"/>
    <n v="1311.59"/>
    <n v="6.73"/>
    <n v="1.1399999999999999"/>
    <n v="7.7000512076470091"/>
    <n v="11.57"/>
    <n v="0.36"/>
  </r>
  <r>
    <d v="2024-04-09T00:00:00"/>
    <x v="0"/>
    <x v="9"/>
    <x v="1"/>
    <x v="2"/>
    <x v="2"/>
    <x v="0"/>
    <x v="0"/>
    <n v="10089"/>
    <n v="348"/>
    <n v="54"/>
    <n v="2652"/>
    <n v="2247.11"/>
    <n v="3.45"/>
    <n v="7.62"/>
    <n v="26.286054118346712"/>
    <n v="15.52"/>
    <n v="0.85"/>
  </r>
  <r>
    <d v="2023-02-18T00:00:00"/>
    <x v="2"/>
    <x v="11"/>
    <x v="3"/>
    <x v="4"/>
    <x v="0"/>
    <x v="2"/>
    <x v="3"/>
    <n v="14935"/>
    <n v="1257"/>
    <n v="455"/>
    <n v="2194.4699999999998"/>
    <n v="9186.81"/>
    <n v="8.42"/>
    <n v="1.75"/>
    <n v="14.693471710746566"/>
    <n v="36.200000000000003"/>
    <n v="4.1900000000000004"/>
  </r>
  <r>
    <d v="2023-01-13T00:00:00"/>
    <x v="2"/>
    <x v="10"/>
    <x v="2"/>
    <x v="0"/>
    <x v="2"/>
    <x v="1"/>
    <x v="4"/>
    <n v="11595"/>
    <n v="3866"/>
    <n v="156"/>
    <n v="2399.58"/>
    <n v="1463.59"/>
    <n v="33.340000000000003"/>
    <n v="0.62"/>
    <n v="20.694954721862871"/>
    <n v="4.04"/>
    <n v="0.61"/>
  </r>
  <r>
    <d v="2024-06-25T00:00:00"/>
    <x v="0"/>
    <x v="2"/>
    <x v="1"/>
    <x v="3"/>
    <x v="3"/>
    <x v="0"/>
    <x v="0"/>
    <n v="17456"/>
    <n v="2459"/>
    <n v="481"/>
    <n v="4553.55"/>
    <n v="7113.93"/>
    <n v="14.09"/>
    <n v="1.85"/>
    <n v="26.085873052245645"/>
    <n v="19.559999999999999"/>
    <n v="1.56"/>
  </r>
  <r>
    <d v="2022-12-25T00:00:00"/>
    <x v="1"/>
    <x v="8"/>
    <x v="2"/>
    <x v="3"/>
    <x v="3"/>
    <x v="1"/>
    <x v="0"/>
    <n v="1269"/>
    <n v="947"/>
    <n v="210"/>
    <n v="4464.2700000000004"/>
    <n v="1164.69"/>
    <n v="74.63"/>
    <n v="4.71"/>
    <n v="351.7943262411348"/>
    <n v="22.18"/>
    <n v="0.26"/>
  </r>
  <r>
    <d v="2022-05-05T00:00:00"/>
    <x v="1"/>
    <x v="0"/>
    <x v="1"/>
    <x v="2"/>
    <x v="2"/>
    <x v="2"/>
    <x v="0"/>
    <n v="44322"/>
    <n v="432"/>
    <n v="240"/>
    <n v="1001.8"/>
    <n v="3422.68"/>
    <n v="0.97"/>
    <n v="2.3199999999999998"/>
    <n v="2.2602770633094171"/>
    <n v="55.56"/>
    <n v="3.42"/>
  </r>
  <r>
    <d v="2022-02-26T00:00:00"/>
    <x v="1"/>
    <x v="11"/>
    <x v="3"/>
    <x v="0"/>
    <x v="3"/>
    <x v="1"/>
    <x v="1"/>
    <n v="46922"/>
    <n v="4714"/>
    <n v="381"/>
    <n v="3218.23"/>
    <n v="5607.44"/>
    <n v="10.050000000000001"/>
    <n v="0.68"/>
    <n v="6.8586803631558748"/>
    <n v="8.08"/>
    <n v="1.74"/>
  </r>
  <r>
    <d v="2024-06-17T00:00:00"/>
    <x v="0"/>
    <x v="2"/>
    <x v="0"/>
    <x v="6"/>
    <x v="0"/>
    <x v="1"/>
    <x v="3"/>
    <n v="18009"/>
    <n v="1593"/>
    <n v="390"/>
    <n v="2270.39"/>
    <n v="1551.41"/>
    <n v="8.85"/>
    <n v="1.43"/>
    <n v="12.606974290632461"/>
    <n v="24.48"/>
    <n v="0.68"/>
  </r>
  <r>
    <d v="2022-07-31T00:00:00"/>
    <x v="1"/>
    <x v="6"/>
    <x v="3"/>
    <x v="3"/>
    <x v="0"/>
    <x v="1"/>
    <x v="0"/>
    <n v="43505"/>
    <n v="706"/>
    <n v="45"/>
    <n v="1012.6"/>
    <n v="3198.86"/>
    <n v="1.62"/>
    <n v="1.43"/>
    <n v="2.3275485576370532"/>
    <n v="6.37"/>
    <n v="3.16"/>
  </r>
  <r>
    <d v="2024-07-31T00:00:00"/>
    <x v="0"/>
    <x v="6"/>
    <x v="1"/>
    <x v="2"/>
    <x v="3"/>
    <x v="1"/>
    <x v="3"/>
    <n v="24281"/>
    <n v="3441"/>
    <n v="365"/>
    <n v="4582.9399999999996"/>
    <n v="7187.68"/>
    <n v="14.17"/>
    <n v="1.33"/>
    <n v="18.874593303405955"/>
    <n v="10.61"/>
    <n v="1.57"/>
  </r>
  <r>
    <d v="2024-03-24T00:00:00"/>
    <x v="0"/>
    <x v="3"/>
    <x v="3"/>
    <x v="5"/>
    <x v="3"/>
    <x v="0"/>
    <x v="3"/>
    <n v="47807"/>
    <n v="352"/>
    <n v="251"/>
    <n v="4519.01"/>
    <n v="7203.94"/>
    <n v="0.74"/>
    <n v="12.84"/>
    <n v="9.452611542242769"/>
    <n v="71.31"/>
    <n v="1.59"/>
  </r>
  <r>
    <d v="2022-11-09T00:00:00"/>
    <x v="1"/>
    <x v="5"/>
    <x v="1"/>
    <x v="4"/>
    <x v="0"/>
    <x v="1"/>
    <x v="0"/>
    <n v="33829"/>
    <n v="519"/>
    <n v="98"/>
    <n v="1093.02"/>
    <n v="8070.62"/>
    <n v="1.53"/>
    <n v="2.11"/>
    <n v="3.2310148097785922"/>
    <n v="18.88"/>
    <n v="7.38"/>
  </r>
  <r>
    <d v="2024-09-23T00:00:00"/>
    <x v="0"/>
    <x v="4"/>
    <x v="1"/>
    <x v="6"/>
    <x v="1"/>
    <x v="2"/>
    <x v="3"/>
    <n v="48779"/>
    <n v="4231"/>
    <n v="341"/>
    <n v="334.54"/>
    <n v="7830.29"/>
    <n v="8.67"/>
    <n v="0.08"/>
    <n v="0.68582791775149143"/>
    <n v="8.06"/>
    <n v="23.41"/>
  </r>
  <r>
    <d v="2021-04-25T00:00:00"/>
    <x v="3"/>
    <x v="9"/>
    <x v="3"/>
    <x v="1"/>
    <x v="1"/>
    <x v="2"/>
    <x v="0"/>
    <n v="26998"/>
    <n v="3840"/>
    <n v="59"/>
    <n v="3521.26"/>
    <n v="9525.49"/>
    <n v="14.22"/>
    <n v="0.92"/>
    <n v="13.042669827394624"/>
    <n v="1.54"/>
    <n v="2.71"/>
  </r>
  <r>
    <d v="2024-05-12T00:00:00"/>
    <x v="0"/>
    <x v="0"/>
    <x v="3"/>
    <x v="1"/>
    <x v="0"/>
    <x v="1"/>
    <x v="4"/>
    <n v="3791"/>
    <n v="4303"/>
    <n v="134"/>
    <n v="4206.9799999999996"/>
    <n v="4695.93"/>
    <n v="113.51"/>
    <n v="0.98"/>
    <n v="110.97283038776047"/>
    <n v="3.11"/>
    <n v="1.1200000000000001"/>
  </r>
  <r>
    <d v="2023-12-11T00:00:00"/>
    <x v="2"/>
    <x v="8"/>
    <x v="1"/>
    <x v="1"/>
    <x v="1"/>
    <x v="1"/>
    <x v="3"/>
    <n v="20287"/>
    <n v="4176"/>
    <n v="149"/>
    <n v="747.84"/>
    <n v="7129.95"/>
    <n v="20.58"/>
    <n v="0.18"/>
    <n v="3.6863015724355499"/>
    <n v="3.57"/>
    <n v="9.5299999999999994"/>
  </r>
  <r>
    <d v="2024-10-12T00:00:00"/>
    <x v="0"/>
    <x v="7"/>
    <x v="3"/>
    <x v="1"/>
    <x v="2"/>
    <x v="0"/>
    <x v="3"/>
    <n v="37566"/>
    <n v="843"/>
    <n v="496"/>
    <n v="1092.0899999999999"/>
    <n v="1190.55"/>
    <n v="2.2400000000000002"/>
    <n v="1.3"/>
    <n v="2.9071234627056377"/>
    <n v="58.84"/>
    <n v="1.0900000000000001"/>
  </r>
  <r>
    <d v="2024-02-02T00:00:00"/>
    <x v="0"/>
    <x v="11"/>
    <x v="3"/>
    <x v="4"/>
    <x v="0"/>
    <x v="0"/>
    <x v="2"/>
    <n v="12958"/>
    <n v="2564"/>
    <n v="258"/>
    <n v="2375.23"/>
    <n v="9701.36"/>
    <n v="19.79"/>
    <n v="0.93"/>
    <n v="18.330220713073007"/>
    <n v="10.06"/>
    <n v="4.08"/>
  </r>
  <r>
    <d v="2022-07-06T00:00:00"/>
    <x v="1"/>
    <x v="6"/>
    <x v="3"/>
    <x v="1"/>
    <x v="0"/>
    <x v="2"/>
    <x v="2"/>
    <n v="42454"/>
    <n v="4529"/>
    <n v="83"/>
    <n v="2610.9"/>
    <n v="5426.71"/>
    <n v="10.67"/>
    <n v="0.57999999999999996"/>
    <n v="6.1499505346963774"/>
    <n v="1.83"/>
    <n v="2.08"/>
  </r>
  <r>
    <d v="2023-03-09T00:00:00"/>
    <x v="2"/>
    <x v="3"/>
    <x v="2"/>
    <x v="2"/>
    <x v="3"/>
    <x v="0"/>
    <x v="3"/>
    <n v="5081"/>
    <n v="3037"/>
    <n v="192"/>
    <n v="3615.43"/>
    <n v="8761.9500000000007"/>
    <n v="59.77"/>
    <n v="1.19"/>
    <n v="71.155874827789802"/>
    <n v="6.32"/>
    <n v="2.42"/>
  </r>
  <r>
    <d v="2021-02-24T00:00:00"/>
    <x v="3"/>
    <x v="11"/>
    <x v="2"/>
    <x v="0"/>
    <x v="3"/>
    <x v="2"/>
    <x v="3"/>
    <n v="9293"/>
    <n v="1775"/>
    <n v="356"/>
    <n v="1025.76"/>
    <n v="9037.07"/>
    <n v="19.100000000000001"/>
    <n v="0.57999999999999996"/>
    <n v="11.037985580544497"/>
    <n v="20.059999999999999"/>
    <n v="8.81"/>
  </r>
  <r>
    <d v="2023-12-13T00:00:00"/>
    <x v="2"/>
    <x v="8"/>
    <x v="3"/>
    <x v="1"/>
    <x v="0"/>
    <x v="0"/>
    <x v="2"/>
    <n v="23106"/>
    <n v="947"/>
    <n v="37"/>
    <n v="2233.64"/>
    <n v="4029.35"/>
    <n v="4.0999999999999996"/>
    <n v="2.36"/>
    <n v="9.6669263394789215"/>
    <n v="3.91"/>
    <n v="1.8"/>
  </r>
  <r>
    <d v="2023-04-02T00:00:00"/>
    <x v="2"/>
    <x v="9"/>
    <x v="1"/>
    <x v="5"/>
    <x v="0"/>
    <x v="0"/>
    <x v="2"/>
    <n v="3068"/>
    <n v="1002"/>
    <n v="345"/>
    <n v="3426.83"/>
    <n v="4122.1499999999996"/>
    <n v="32.659999999999997"/>
    <n v="3.42"/>
    <n v="111.69589308996089"/>
    <n v="34.43"/>
    <n v="1.2"/>
  </r>
  <r>
    <d v="2023-07-28T00:00:00"/>
    <x v="2"/>
    <x v="6"/>
    <x v="2"/>
    <x v="3"/>
    <x v="0"/>
    <x v="2"/>
    <x v="3"/>
    <n v="868"/>
    <n v="1150"/>
    <n v="447"/>
    <n v="2143.54"/>
    <n v="6158.12"/>
    <n v="132.49"/>
    <n v="1.86"/>
    <n v="246.95161290322579"/>
    <n v="38.869999999999997"/>
    <n v="2.87"/>
  </r>
  <r>
    <d v="2022-06-22T00:00:00"/>
    <x v="1"/>
    <x v="2"/>
    <x v="0"/>
    <x v="1"/>
    <x v="2"/>
    <x v="1"/>
    <x v="0"/>
    <n v="40000"/>
    <n v="4152"/>
    <n v="195"/>
    <n v="2416.69"/>
    <n v="6309.63"/>
    <n v="10.38"/>
    <n v="0.57999999999999996"/>
    <n v="6.0417249999999996"/>
    <n v="4.7"/>
    <n v="2.61"/>
  </r>
  <r>
    <d v="2024-07-04T00:00:00"/>
    <x v="0"/>
    <x v="6"/>
    <x v="1"/>
    <x v="6"/>
    <x v="1"/>
    <x v="1"/>
    <x v="3"/>
    <n v="17958"/>
    <n v="1856"/>
    <n v="359"/>
    <n v="4248.12"/>
    <n v="4099.21"/>
    <n v="10.34"/>
    <n v="2.29"/>
    <n v="23.65586368192449"/>
    <n v="19.34"/>
    <n v="0.96"/>
  </r>
  <r>
    <d v="2022-08-20T00:00:00"/>
    <x v="1"/>
    <x v="1"/>
    <x v="2"/>
    <x v="6"/>
    <x v="0"/>
    <x v="0"/>
    <x v="0"/>
    <n v="27079"/>
    <n v="3189"/>
    <n v="328"/>
    <n v="4302.51"/>
    <n v="8745.89"/>
    <n v="11.78"/>
    <n v="1.35"/>
    <n v="15.888732966505412"/>
    <n v="10.29"/>
    <n v="2.0299999999999998"/>
  </r>
  <r>
    <d v="2024-03-20T00:00:00"/>
    <x v="0"/>
    <x v="3"/>
    <x v="0"/>
    <x v="4"/>
    <x v="1"/>
    <x v="1"/>
    <x v="0"/>
    <n v="17570"/>
    <n v="292"/>
    <n v="441"/>
    <n v="1835.9"/>
    <n v="2991.04"/>
    <n v="1.66"/>
    <n v="6.29"/>
    <n v="10.449060899260102"/>
    <n v="151.03"/>
    <n v="1.63"/>
  </r>
  <r>
    <d v="2024-09-27T00:00:00"/>
    <x v="0"/>
    <x v="4"/>
    <x v="2"/>
    <x v="3"/>
    <x v="1"/>
    <x v="0"/>
    <x v="4"/>
    <n v="4315"/>
    <n v="1916"/>
    <n v="378"/>
    <n v="2575.31"/>
    <n v="3749.35"/>
    <n v="44.4"/>
    <n v="1.34"/>
    <n v="59.682734646581693"/>
    <n v="19.73"/>
    <n v="1.46"/>
  </r>
  <r>
    <d v="2024-02-14T00:00:00"/>
    <x v="0"/>
    <x v="11"/>
    <x v="3"/>
    <x v="1"/>
    <x v="3"/>
    <x v="0"/>
    <x v="2"/>
    <n v="10524"/>
    <n v="3913"/>
    <n v="93"/>
    <n v="3840.1"/>
    <n v="5528.87"/>
    <n v="37.18"/>
    <n v="0.98"/>
    <n v="36.488977575066514"/>
    <n v="2.38"/>
    <n v="1.44"/>
  </r>
  <r>
    <d v="2021-01-06T00:00:00"/>
    <x v="3"/>
    <x v="10"/>
    <x v="3"/>
    <x v="2"/>
    <x v="0"/>
    <x v="0"/>
    <x v="4"/>
    <n v="20671"/>
    <n v="2675"/>
    <n v="5"/>
    <n v="918.96"/>
    <n v="9036.2000000000007"/>
    <n v="12.94"/>
    <n v="0.34"/>
    <n v="4.4456484930579077"/>
    <n v="0.19"/>
    <n v="9.83"/>
  </r>
  <r>
    <d v="2021-08-06T00:00:00"/>
    <x v="3"/>
    <x v="1"/>
    <x v="2"/>
    <x v="1"/>
    <x v="0"/>
    <x v="2"/>
    <x v="1"/>
    <n v="10325"/>
    <n v="1231"/>
    <n v="243"/>
    <n v="3470.7"/>
    <n v="9270.33"/>
    <n v="11.92"/>
    <n v="2.82"/>
    <n v="33.614527845036321"/>
    <n v="19.739999999999998"/>
    <n v="2.67"/>
  </r>
  <r>
    <d v="2022-07-30T00:00:00"/>
    <x v="1"/>
    <x v="6"/>
    <x v="1"/>
    <x v="3"/>
    <x v="3"/>
    <x v="1"/>
    <x v="0"/>
    <n v="1947"/>
    <n v="3304"/>
    <n v="159"/>
    <n v="2271.94"/>
    <n v="9870.61"/>
    <n v="169.7"/>
    <n v="0.69"/>
    <n v="116.68926553672317"/>
    <n v="4.8099999999999996"/>
    <n v="4.34"/>
  </r>
  <r>
    <d v="2022-03-29T00:00:00"/>
    <x v="1"/>
    <x v="3"/>
    <x v="3"/>
    <x v="2"/>
    <x v="0"/>
    <x v="0"/>
    <x v="2"/>
    <n v="24611"/>
    <n v="4562"/>
    <n v="245"/>
    <n v="4867.18"/>
    <n v="5888.1"/>
    <n v="18.54"/>
    <n v="1.07"/>
    <n v="19.776441428629475"/>
    <n v="5.37"/>
    <n v="1.21"/>
  </r>
  <r>
    <d v="2024-07-15T00:00:00"/>
    <x v="0"/>
    <x v="6"/>
    <x v="2"/>
    <x v="5"/>
    <x v="0"/>
    <x v="1"/>
    <x v="4"/>
    <n v="14845"/>
    <n v="3815"/>
    <n v="401"/>
    <n v="3710.4"/>
    <n v="351.73"/>
    <n v="25.7"/>
    <n v="0.97"/>
    <n v="24.994274166385988"/>
    <n v="10.51"/>
    <n v="0.09"/>
  </r>
  <r>
    <d v="2022-06-17T00:00:00"/>
    <x v="1"/>
    <x v="2"/>
    <x v="0"/>
    <x v="4"/>
    <x v="2"/>
    <x v="1"/>
    <x v="3"/>
    <n v="5200"/>
    <n v="2434"/>
    <n v="478"/>
    <n v="604.9"/>
    <n v="2246.6"/>
    <n v="46.81"/>
    <n v="0.25"/>
    <n v="11.632692307692308"/>
    <n v="19.64"/>
    <n v="3.71"/>
  </r>
  <r>
    <d v="2022-10-04T00:00:00"/>
    <x v="1"/>
    <x v="7"/>
    <x v="1"/>
    <x v="0"/>
    <x v="3"/>
    <x v="0"/>
    <x v="0"/>
    <n v="28614"/>
    <n v="3807"/>
    <n v="316"/>
    <n v="4617.58"/>
    <n v="320.45"/>
    <n v="13.3"/>
    <n v="1.21"/>
    <n v="16.137485147130775"/>
    <n v="8.3000000000000007"/>
    <n v="7.0000000000000007E-2"/>
  </r>
  <r>
    <d v="2024-08-25T00:00:00"/>
    <x v="0"/>
    <x v="1"/>
    <x v="2"/>
    <x v="1"/>
    <x v="0"/>
    <x v="2"/>
    <x v="1"/>
    <n v="47277"/>
    <n v="1617"/>
    <n v="288"/>
    <n v="1617.85"/>
    <n v="2823.13"/>
    <n v="3.42"/>
    <n v="1"/>
    <n v="3.4220656979080735"/>
    <n v="17.809999999999999"/>
    <n v="1.74"/>
  </r>
  <r>
    <d v="2024-02-29T00:00:00"/>
    <x v="0"/>
    <x v="11"/>
    <x v="1"/>
    <x v="2"/>
    <x v="1"/>
    <x v="0"/>
    <x v="2"/>
    <n v="27005"/>
    <n v="1236"/>
    <n v="378"/>
    <n v="2490.6"/>
    <n v="8377.65"/>
    <n v="4.58"/>
    <n v="2.02"/>
    <n v="9.2227365302721722"/>
    <n v="30.58"/>
    <n v="3.36"/>
  </r>
  <r>
    <d v="2023-05-11T00:00:00"/>
    <x v="2"/>
    <x v="0"/>
    <x v="0"/>
    <x v="5"/>
    <x v="1"/>
    <x v="2"/>
    <x v="4"/>
    <n v="46928"/>
    <n v="1639"/>
    <n v="213"/>
    <n v="511.61"/>
    <n v="5731.53"/>
    <n v="3.49"/>
    <n v="0.31"/>
    <n v="1.0902020115922264"/>
    <n v="13"/>
    <n v="11.2"/>
  </r>
  <r>
    <d v="2021-02-02T00:00:00"/>
    <x v="3"/>
    <x v="11"/>
    <x v="3"/>
    <x v="2"/>
    <x v="0"/>
    <x v="1"/>
    <x v="4"/>
    <n v="21286"/>
    <n v="1380"/>
    <n v="475"/>
    <n v="1025.46"/>
    <n v="6175"/>
    <n v="6.48"/>
    <n v="0.74"/>
    <n v="4.8175326505684488"/>
    <n v="34.42"/>
    <n v="6.02"/>
  </r>
  <r>
    <d v="2022-09-15T00:00:00"/>
    <x v="1"/>
    <x v="4"/>
    <x v="2"/>
    <x v="1"/>
    <x v="3"/>
    <x v="2"/>
    <x v="0"/>
    <n v="15067"/>
    <n v="2273"/>
    <n v="27"/>
    <n v="239.75"/>
    <n v="6635.88"/>
    <n v="15.09"/>
    <n v="0.11"/>
    <n v="1.5912258578350036"/>
    <n v="1.19"/>
    <n v="27.68"/>
  </r>
  <r>
    <d v="2024-01-09T00:00:00"/>
    <x v="0"/>
    <x v="10"/>
    <x v="1"/>
    <x v="3"/>
    <x v="3"/>
    <x v="2"/>
    <x v="0"/>
    <n v="49260"/>
    <n v="4527"/>
    <n v="46"/>
    <n v="3721.71"/>
    <n v="3576.12"/>
    <n v="9.19"/>
    <n v="0.82"/>
    <n v="7.5552375152253353"/>
    <n v="1.02"/>
    <n v="0.96"/>
  </r>
  <r>
    <d v="2024-12-31T00:00:00"/>
    <x v="0"/>
    <x v="8"/>
    <x v="0"/>
    <x v="1"/>
    <x v="1"/>
    <x v="2"/>
    <x v="3"/>
    <n v="43685"/>
    <n v="3396"/>
    <n v="106"/>
    <n v="2492.84"/>
    <n v="4982.99"/>
    <n v="7.77"/>
    <n v="0.73"/>
    <n v="5.7063980771431844"/>
    <n v="3.12"/>
    <n v="2"/>
  </r>
  <r>
    <d v="2024-04-09T00:00:00"/>
    <x v="0"/>
    <x v="9"/>
    <x v="0"/>
    <x v="4"/>
    <x v="1"/>
    <x v="2"/>
    <x v="3"/>
    <n v="13731"/>
    <n v="4561"/>
    <n v="258"/>
    <n v="1344.7"/>
    <n v="8738.4699999999993"/>
    <n v="33.22"/>
    <n v="0.28999999999999998"/>
    <n v="9.7931687422620346"/>
    <n v="5.66"/>
    <n v="6.5"/>
  </r>
  <r>
    <d v="2024-11-03T00:00:00"/>
    <x v="0"/>
    <x v="5"/>
    <x v="2"/>
    <x v="6"/>
    <x v="1"/>
    <x v="1"/>
    <x v="1"/>
    <n v="13936"/>
    <n v="2235"/>
    <n v="334"/>
    <n v="3402.61"/>
    <n v="7716.72"/>
    <n v="16.04"/>
    <n v="1.52"/>
    <n v="24.415973019517796"/>
    <n v="14.94"/>
    <n v="2.27"/>
  </r>
  <r>
    <d v="2023-12-23T00:00:00"/>
    <x v="2"/>
    <x v="8"/>
    <x v="3"/>
    <x v="3"/>
    <x v="1"/>
    <x v="0"/>
    <x v="4"/>
    <n v="37881"/>
    <n v="1935"/>
    <n v="46"/>
    <n v="4258.8900000000003"/>
    <n v="7698.09"/>
    <n v="5.1100000000000003"/>
    <n v="2.2000000000000002"/>
    <n v="11.24281301971965"/>
    <n v="2.38"/>
    <n v="1.81"/>
  </r>
  <r>
    <d v="2023-06-26T00:00:00"/>
    <x v="2"/>
    <x v="2"/>
    <x v="0"/>
    <x v="4"/>
    <x v="2"/>
    <x v="0"/>
    <x v="2"/>
    <n v="26235"/>
    <n v="3474"/>
    <n v="377"/>
    <n v="3648.6"/>
    <n v="8506.14"/>
    <n v="13.24"/>
    <n v="1.05"/>
    <n v="13.907375643224698"/>
    <n v="10.85"/>
    <n v="2.33"/>
  </r>
  <r>
    <d v="2024-05-03T00:00:00"/>
    <x v="0"/>
    <x v="0"/>
    <x v="0"/>
    <x v="1"/>
    <x v="3"/>
    <x v="0"/>
    <x v="4"/>
    <n v="31022"/>
    <n v="2299"/>
    <n v="491"/>
    <n v="4669.96"/>
    <n v="4154.99"/>
    <n v="7.41"/>
    <n v="2.0299999999999998"/>
    <n v="15.05370382309329"/>
    <n v="21.36"/>
    <n v="0.89"/>
  </r>
  <r>
    <d v="2022-02-10T00:00:00"/>
    <x v="1"/>
    <x v="11"/>
    <x v="1"/>
    <x v="1"/>
    <x v="3"/>
    <x v="0"/>
    <x v="1"/>
    <n v="43576"/>
    <n v="2385"/>
    <n v="60"/>
    <n v="2843.43"/>
    <n v="3899.95"/>
    <n v="5.47"/>
    <n v="1.19"/>
    <n v="6.5252203047549111"/>
    <n v="2.52"/>
    <n v="1.37"/>
  </r>
  <r>
    <d v="2024-09-11T00:00:00"/>
    <x v="0"/>
    <x v="4"/>
    <x v="1"/>
    <x v="6"/>
    <x v="2"/>
    <x v="0"/>
    <x v="0"/>
    <n v="29419"/>
    <n v="2939"/>
    <n v="54"/>
    <n v="4119.4399999999996"/>
    <n v="5688.04"/>
    <n v="9.99"/>
    <n v="1.4"/>
    <n v="14.002651347768447"/>
    <n v="1.84"/>
    <n v="1.38"/>
  </r>
  <r>
    <d v="2024-11-01T00:00:00"/>
    <x v="0"/>
    <x v="5"/>
    <x v="1"/>
    <x v="4"/>
    <x v="2"/>
    <x v="2"/>
    <x v="1"/>
    <n v="17831"/>
    <n v="1940"/>
    <n v="182"/>
    <n v="1621.94"/>
    <n v="6944.11"/>
    <n v="10.88"/>
    <n v="0.84"/>
    <n v="9.0961808087039415"/>
    <n v="9.3800000000000008"/>
    <n v="4.28"/>
  </r>
  <r>
    <d v="2022-10-19T00:00:00"/>
    <x v="1"/>
    <x v="7"/>
    <x v="2"/>
    <x v="2"/>
    <x v="3"/>
    <x v="0"/>
    <x v="1"/>
    <n v="18533"/>
    <n v="4225"/>
    <n v="291"/>
    <n v="2437.94"/>
    <n v="1376.03"/>
    <n v="22.8"/>
    <n v="0.57999999999999996"/>
    <n v="13.154589111314952"/>
    <n v="6.89"/>
    <n v="0.56000000000000005"/>
  </r>
  <r>
    <d v="2021-11-13T00:00:00"/>
    <x v="3"/>
    <x v="5"/>
    <x v="0"/>
    <x v="5"/>
    <x v="1"/>
    <x v="1"/>
    <x v="4"/>
    <n v="8917"/>
    <n v="1767"/>
    <n v="223"/>
    <n v="2544.37"/>
    <n v="6351.46"/>
    <n v="19.82"/>
    <n v="1.44"/>
    <n v="28.533923965459234"/>
    <n v="12.62"/>
    <n v="2.5"/>
  </r>
  <r>
    <d v="2023-01-21T00:00:00"/>
    <x v="2"/>
    <x v="10"/>
    <x v="0"/>
    <x v="4"/>
    <x v="1"/>
    <x v="1"/>
    <x v="1"/>
    <n v="36363"/>
    <n v="4532"/>
    <n v="395"/>
    <n v="2017.75"/>
    <n v="7274.16"/>
    <n v="12.46"/>
    <n v="0.45"/>
    <n v="5.5489096059181033"/>
    <n v="8.7200000000000006"/>
    <n v="3.61"/>
  </r>
  <r>
    <d v="2024-03-31T00:00:00"/>
    <x v="0"/>
    <x v="3"/>
    <x v="1"/>
    <x v="2"/>
    <x v="1"/>
    <x v="1"/>
    <x v="0"/>
    <n v="7142"/>
    <n v="696"/>
    <n v="78"/>
    <n v="2695.9"/>
    <n v="4669.83"/>
    <n v="9.75"/>
    <n v="3.87"/>
    <n v="37.747129655558673"/>
    <n v="11.21"/>
    <n v="1.73"/>
  </r>
  <r>
    <d v="2024-06-24T00:00:00"/>
    <x v="0"/>
    <x v="2"/>
    <x v="1"/>
    <x v="2"/>
    <x v="2"/>
    <x v="1"/>
    <x v="1"/>
    <n v="45497"/>
    <n v="346"/>
    <n v="84"/>
    <n v="586.04999999999995"/>
    <n v="6132.92"/>
    <n v="0.76"/>
    <n v="1.69"/>
    <n v="1.2881069081477898"/>
    <n v="24.28"/>
    <n v="10.46"/>
  </r>
  <r>
    <d v="2023-09-30T00:00:00"/>
    <x v="2"/>
    <x v="4"/>
    <x v="1"/>
    <x v="6"/>
    <x v="3"/>
    <x v="2"/>
    <x v="4"/>
    <n v="9317"/>
    <n v="2442"/>
    <n v="155"/>
    <n v="1465.7"/>
    <n v="7966.52"/>
    <n v="26.21"/>
    <n v="0.6"/>
    <n v="15.731458624020608"/>
    <n v="6.35"/>
    <n v="5.44"/>
  </r>
  <r>
    <d v="2024-01-14T00:00:00"/>
    <x v="0"/>
    <x v="10"/>
    <x v="3"/>
    <x v="4"/>
    <x v="3"/>
    <x v="0"/>
    <x v="2"/>
    <n v="47598"/>
    <n v="4073"/>
    <n v="328"/>
    <n v="2613.12"/>
    <n v="9595.17"/>
    <n v="8.56"/>
    <n v="0.64"/>
    <n v="5.4899785705281738"/>
    <n v="8.0500000000000007"/>
    <n v="3.67"/>
  </r>
  <r>
    <d v="2023-03-25T00:00:00"/>
    <x v="2"/>
    <x v="3"/>
    <x v="0"/>
    <x v="4"/>
    <x v="2"/>
    <x v="0"/>
    <x v="2"/>
    <n v="1334"/>
    <n v="2091"/>
    <n v="403"/>
    <n v="681.41"/>
    <n v="8882.0499999999993"/>
    <n v="156.75"/>
    <n v="0.33"/>
    <n v="51.080209895052477"/>
    <n v="19.27"/>
    <n v="13.03"/>
  </r>
  <r>
    <d v="2024-11-14T00:00:00"/>
    <x v="0"/>
    <x v="5"/>
    <x v="3"/>
    <x v="3"/>
    <x v="3"/>
    <x v="2"/>
    <x v="1"/>
    <n v="41712"/>
    <n v="820"/>
    <n v="68"/>
    <n v="678.1"/>
    <n v="2758.45"/>
    <n v="1.97"/>
    <n v="0.83"/>
    <n v="1.6256712696586115"/>
    <n v="8.2899999999999991"/>
    <n v="4.07"/>
  </r>
  <r>
    <d v="2024-10-24T00:00:00"/>
    <x v="0"/>
    <x v="7"/>
    <x v="0"/>
    <x v="5"/>
    <x v="2"/>
    <x v="0"/>
    <x v="1"/>
    <n v="20769"/>
    <n v="3047"/>
    <n v="167"/>
    <n v="3508.82"/>
    <n v="7801.42"/>
    <n v="14.67"/>
    <n v="1.1499999999999999"/>
    <n v="16.894506235254468"/>
    <n v="5.48"/>
    <n v="2.2200000000000002"/>
  </r>
  <r>
    <d v="2022-10-10T00:00:00"/>
    <x v="1"/>
    <x v="7"/>
    <x v="0"/>
    <x v="2"/>
    <x v="3"/>
    <x v="2"/>
    <x v="0"/>
    <n v="9690"/>
    <n v="4478"/>
    <n v="111"/>
    <n v="1237.46"/>
    <n v="9049.41"/>
    <n v="46.21"/>
    <n v="0.28000000000000003"/>
    <n v="12.770485036119711"/>
    <n v="2.48"/>
    <n v="7.31"/>
  </r>
  <r>
    <d v="2021-01-01T00:00:00"/>
    <x v="3"/>
    <x v="10"/>
    <x v="2"/>
    <x v="4"/>
    <x v="2"/>
    <x v="1"/>
    <x v="3"/>
    <n v="16074"/>
    <n v="3198"/>
    <n v="137"/>
    <n v="210.59"/>
    <n v="9423.18"/>
    <n v="19.899999999999999"/>
    <n v="7.0000000000000007E-2"/>
    <n v="1.3101281572726142"/>
    <n v="4.28"/>
    <n v="44.75"/>
  </r>
  <r>
    <d v="2023-12-07T00:00:00"/>
    <x v="2"/>
    <x v="8"/>
    <x v="2"/>
    <x v="4"/>
    <x v="3"/>
    <x v="2"/>
    <x v="3"/>
    <n v="5212"/>
    <n v="1475"/>
    <n v="274"/>
    <n v="2667.78"/>
    <n v="1368.65"/>
    <n v="28.3"/>
    <n v="1.81"/>
    <n v="51.18534151957023"/>
    <n v="18.579999999999998"/>
    <n v="0.51"/>
  </r>
  <r>
    <d v="2024-03-27T00:00:00"/>
    <x v="0"/>
    <x v="3"/>
    <x v="0"/>
    <x v="0"/>
    <x v="1"/>
    <x v="0"/>
    <x v="3"/>
    <n v="43270"/>
    <n v="2236"/>
    <n v="434"/>
    <n v="2108.21"/>
    <n v="3266.87"/>
    <n v="5.17"/>
    <n v="0.94"/>
    <n v="4.8722209382944301"/>
    <n v="19.41"/>
    <n v="1.55"/>
  </r>
  <r>
    <d v="2024-10-25T00:00:00"/>
    <x v="0"/>
    <x v="7"/>
    <x v="0"/>
    <x v="0"/>
    <x v="0"/>
    <x v="0"/>
    <x v="2"/>
    <n v="3434"/>
    <n v="4077"/>
    <n v="83"/>
    <n v="4114.74"/>
    <n v="3999.07"/>
    <n v="118.72"/>
    <n v="1.01"/>
    <n v="119.82352941176471"/>
    <n v="2.04"/>
    <n v="0.97"/>
  </r>
  <r>
    <d v="2024-12-17T00:00:00"/>
    <x v="0"/>
    <x v="8"/>
    <x v="1"/>
    <x v="5"/>
    <x v="3"/>
    <x v="2"/>
    <x v="3"/>
    <n v="30083"/>
    <n v="1825"/>
    <n v="69"/>
    <n v="2720.88"/>
    <n v="6778.77"/>
    <n v="6.07"/>
    <n v="1.49"/>
    <n v="9.0445766712096525"/>
    <n v="3.78"/>
    <n v="2.4900000000000002"/>
  </r>
  <r>
    <d v="2024-03-08T00:00:00"/>
    <x v="0"/>
    <x v="3"/>
    <x v="1"/>
    <x v="2"/>
    <x v="1"/>
    <x v="1"/>
    <x v="1"/>
    <n v="34361"/>
    <n v="1211"/>
    <n v="89"/>
    <n v="2924.39"/>
    <n v="5240.96"/>
    <n v="3.52"/>
    <n v="2.41"/>
    <n v="8.5107825732662032"/>
    <n v="7.35"/>
    <n v="1.79"/>
  </r>
  <r>
    <d v="2022-12-16T00:00:00"/>
    <x v="1"/>
    <x v="8"/>
    <x v="0"/>
    <x v="3"/>
    <x v="2"/>
    <x v="2"/>
    <x v="0"/>
    <n v="40530"/>
    <n v="1545"/>
    <n v="264"/>
    <n v="2511.37"/>
    <n v="9212.11"/>
    <n v="3.81"/>
    <n v="1.63"/>
    <n v="6.196323710831483"/>
    <n v="17.09"/>
    <n v="3.67"/>
  </r>
  <r>
    <d v="2024-05-30T00:00:00"/>
    <x v="0"/>
    <x v="0"/>
    <x v="2"/>
    <x v="2"/>
    <x v="3"/>
    <x v="2"/>
    <x v="2"/>
    <n v="26458"/>
    <n v="527"/>
    <n v="40"/>
    <n v="1150.8499999999999"/>
    <n v="1387.16"/>
    <n v="1.99"/>
    <n v="2.1800000000000002"/>
    <n v="4.3497240910121704"/>
    <n v="7.59"/>
    <n v="1.21"/>
  </r>
  <r>
    <d v="2022-01-15T00:00:00"/>
    <x v="1"/>
    <x v="10"/>
    <x v="2"/>
    <x v="0"/>
    <x v="2"/>
    <x v="0"/>
    <x v="1"/>
    <n v="44313"/>
    <n v="4540"/>
    <n v="257"/>
    <n v="2055.64"/>
    <n v="6862.4"/>
    <n v="10.25"/>
    <n v="0.45"/>
    <n v="4.6389095750682641"/>
    <n v="5.66"/>
    <n v="3.34"/>
  </r>
  <r>
    <d v="2023-06-22T00:00:00"/>
    <x v="2"/>
    <x v="2"/>
    <x v="1"/>
    <x v="6"/>
    <x v="0"/>
    <x v="1"/>
    <x v="1"/>
    <n v="29406"/>
    <n v="937"/>
    <n v="21"/>
    <n v="4121.07"/>
    <n v="2767.36"/>
    <n v="3.19"/>
    <n v="4.4000000000000004"/>
    <n v="14.014384819424604"/>
    <n v="2.2400000000000002"/>
    <n v="0.67"/>
  </r>
  <r>
    <d v="2024-10-01T00:00:00"/>
    <x v="0"/>
    <x v="7"/>
    <x v="3"/>
    <x v="5"/>
    <x v="1"/>
    <x v="1"/>
    <x v="4"/>
    <n v="43519"/>
    <n v="3094"/>
    <n v="421"/>
    <n v="2464.0100000000002"/>
    <n v="5898.78"/>
    <n v="7.11"/>
    <n v="0.8"/>
    <n v="5.6619177830372944"/>
    <n v="13.61"/>
    <n v="2.39"/>
  </r>
  <r>
    <d v="2021-01-29T00:00:00"/>
    <x v="3"/>
    <x v="10"/>
    <x v="0"/>
    <x v="0"/>
    <x v="0"/>
    <x v="1"/>
    <x v="1"/>
    <n v="2349"/>
    <n v="2274"/>
    <n v="343"/>
    <n v="4236.63"/>
    <n v="9439.17"/>
    <n v="96.81"/>
    <n v="1.86"/>
    <n v="180.35887611749681"/>
    <n v="15.08"/>
    <n v="2.23"/>
  </r>
  <r>
    <d v="2022-01-03T00:00:00"/>
    <x v="1"/>
    <x v="10"/>
    <x v="3"/>
    <x v="5"/>
    <x v="3"/>
    <x v="0"/>
    <x v="1"/>
    <n v="30005"/>
    <n v="1791"/>
    <n v="378"/>
    <n v="3206.87"/>
    <n v="238.51"/>
    <n v="5.97"/>
    <n v="1.79"/>
    <n v="10.687785369105148"/>
    <n v="21.11"/>
    <n v="7.0000000000000007E-2"/>
  </r>
  <r>
    <d v="2022-03-24T00:00:00"/>
    <x v="1"/>
    <x v="3"/>
    <x v="3"/>
    <x v="6"/>
    <x v="0"/>
    <x v="2"/>
    <x v="4"/>
    <n v="34086"/>
    <n v="1026"/>
    <n v="149"/>
    <n v="4255.0600000000004"/>
    <n v="3653.82"/>
    <n v="3.01"/>
    <n v="4.1500000000000004"/>
    <n v="12.483306929531187"/>
    <n v="14.52"/>
    <n v="0.86"/>
  </r>
  <r>
    <d v="2023-09-12T00:00:00"/>
    <x v="2"/>
    <x v="4"/>
    <x v="3"/>
    <x v="6"/>
    <x v="1"/>
    <x v="0"/>
    <x v="4"/>
    <n v="5162"/>
    <n v="3606"/>
    <n v="103"/>
    <n v="4324.21"/>
    <n v="4251.4799999999996"/>
    <n v="69.86"/>
    <n v="1.2"/>
    <n v="83.770050368074394"/>
    <n v="2.86"/>
    <n v="0.98"/>
  </r>
  <r>
    <d v="2024-10-30T00:00:00"/>
    <x v="0"/>
    <x v="7"/>
    <x v="2"/>
    <x v="6"/>
    <x v="3"/>
    <x v="0"/>
    <x v="4"/>
    <n v="23869"/>
    <n v="2536"/>
    <n v="327"/>
    <n v="3200.12"/>
    <n v="3237.31"/>
    <n v="10.62"/>
    <n v="1.26"/>
    <n v="13.407013280824501"/>
    <n v="12.89"/>
    <n v="1.01"/>
  </r>
  <r>
    <d v="2021-08-16T00:00:00"/>
    <x v="3"/>
    <x v="1"/>
    <x v="3"/>
    <x v="5"/>
    <x v="0"/>
    <x v="0"/>
    <x v="4"/>
    <n v="7362"/>
    <n v="496"/>
    <n v="8"/>
    <n v="3017.24"/>
    <n v="1182.07"/>
    <n v="6.74"/>
    <n v="6.08"/>
    <n v="40.983971746807931"/>
    <n v="1.61"/>
    <n v="0.39"/>
  </r>
  <r>
    <d v="2023-10-11T00:00:00"/>
    <x v="2"/>
    <x v="7"/>
    <x v="2"/>
    <x v="0"/>
    <x v="3"/>
    <x v="2"/>
    <x v="4"/>
    <n v="18620"/>
    <n v="483"/>
    <n v="160"/>
    <n v="1262.8599999999999"/>
    <n v="9917.66"/>
    <n v="2.59"/>
    <n v="2.61"/>
    <n v="6.7822771213748645"/>
    <n v="33.130000000000003"/>
    <n v="7.85"/>
  </r>
  <r>
    <d v="2023-11-25T00:00:00"/>
    <x v="2"/>
    <x v="5"/>
    <x v="3"/>
    <x v="3"/>
    <x v="3"/>
    <x v="0"/>
    <x v="2"/>
    <n v="44142"/>
    <n v="2942"/>
    <n v="418"/>
    <n v="1914.57"/>
    <n v="5698.88"/>
    <n v="6.66"/>
    <n v="0.65"/>
    <n v="4.3372978116079919"/>
    <n v="14.21"/>
    <n v="2.98"/>
  </r>
  <r>
    <d v="2024-02-06T00:00:00"/>
    <x v="0"/>
    <x v="11"/>
    <x v="3"/>
    <x v="6"/>
    <x v="1"/>
    <x v="1"/>
    <x v="4"/>
    <n v="12562"/>
    <n v="795"/>
    <n v="479"/>
    <n v="3767.14"/>
    <n v="6207.18"/>
    <n v="6.33"/>
    <n v="4.74"/>
    <n v="29.988377646871516"/>
    <n v="60.25"/>
    <n v="1.65"/>
  </r>
  <r>
    <d v="2024-11-12T00:00:00"/>
    <x v="0"/>
    <x v="5"/>
    <x v="0"/>
    <x v="5"/>
    <x v="3"/>
    <x v="1"/>
    <x v="0"/>
    <n v="2751"/>
    <n v="2515"/>
    <n v="330"/>
    <n v="4295.8"/>
    <n v="8571.82"/>
    <n v="91.42"/>
    <n v="1.71"/>
    <n v="156.15412577244638"/>
    <n v="13.12"/>
    <n v="2"/>
  </r>
  <r>
    <d v="2024-03-11T00:00:00"/>
    <x v="0"/>
    <x v="3"/>
    <x v="2"/>
    <x v="3"/>
    <x v="2"/>
    <x v="1"/>
    <x v="3"/>
    <n v="19108"/>
    <n v="3002"/>
    <n v="191"/>
    <n v="328.24"/>
    <n v="6165.15"/>
    <n v="15.71"/>
    <n v="0.11"/>
    <n v="1.7178145279464101"/>
    <n v="6.36"/>
    <n v="18.78"/>
  </r>
  <r>
    <d v="2022-01-24T00:00:00"/>
    <x v="1"/>
    <x v="10"/>
    <x v="2"/>
    <x v="3"/>
    <x v="3"/>
    <x v="1"/>
    <x v="0"/>
    <n v="17439"/>
    <n v="4286"/>
    <n v="489"/>
    <n v="1134.67"/>
    <n v="636.65"/>
    <n v="24.58"/>
    <n v="0.26"/>
    <n v="6.5065084007110503"/>
    <n v="11.41"/>
    <n v="0.56000000000000005"/>
  </r>
  <r>
    <d v="2021-10-05T00:00:00"/>
    <x v="3"/>
    <x v="7"/>
    <x v="1"/>
    <x v="0"/>
    <x v="1"/>
    <x v="0"/>
    <x v="0"/>
    <n v="43929"/>
    <n v="653"/>
    <n v="45"/>
    <n v="4745.46"/>
    <n v="6176.71"/>
    <n v="1.49"/>
    <n v="7.27"/>
    <n v="10.802567779826539"/>
    <n v="6.89"/>
    <n v="1.3"/>
  </r>
  <r>
    <d v="2021-06-18T00:00:00"/>
    <x v="3"/>
    <x v="2"/>
    <x v="0"/>
    <x v="1"/>
    <x v="1"/>
    <x v="0"/>
    <x v="0"/>
    <n v="25247"/>
    <n v="3449"/>
    <n v="22"/>
    <n v="4465.88"/>
    <n v="9817.5"/>
    <n v="13.66"/>
    <n v="1.29"/>
    <n v="17.688755099615797"/>
    <n v="0.64"/>
    <n v="2.2000000000000002"/>
  </r>
  <r>
    <d v="2022-01-25T00:00:00"/>
    <x v="1"/>
    <x v="10"/>
    <x v="2"/>
    <x v="0"/>
    <x v="2"/>
    <x v="1"/>
    <x v="4"/>
    <n v="25431"/>
    <n v="188"/>
    <n v="259"/>
    <n v="2560.4499999999998"/>
    <n v="7887.53"/>
    <n v="0.74"/>
    <n v="13.62"/>
    <n v="10.068223821320435"/>
    <n v="137.77000000000001"/>
    <n v="3.08"/>
  </r>
  <r>
    <d v="2024-09-18T00:00:00"/>
    <x v="0"/>
    <x v="4"/>
    <x v="2"/>
    <x v="4"/>
    <x v="3"/>
    <x v="1"/>
    <x v="1"/>
    <n v="39053"/>
    <n v="3189"/>
    <n v="387"/>
    <n v="4748.6499999999996"/>
    <n v="4811.34"/>
    <n v="8.17"/>
    <n v="1.49"/>
    <n v="12.159501190689575"/>
    <n v="12.14"/>
    <n v="1.01"/>
  </r>
  <r>
    <d v="2022-12-20T00:00:00"/>
    <x v="1"/>
    <x v="8"/>
    <x v="2"/>
    <x v="4"/>
    <x v="1"/>
    <x v="0"/>
    <x v="4"/>
    <n v="43574"/>
    <n v="436"/>
    <n v="166"/>
    <n v="3101.7"/>
    <n v="9978.2900000000009"/>
    <n v="1"/>
    <n v="7.11"/>
    <n v="7.1182356451094693"/>
    <n v="38.07"/>
    <n v="3.22"/>
  </r>
  <r>
    <d v="2024-08-28T00:00:00"/>
    <x v="0"/>
    <x v="1"/>
    <x v="2"/>
    <x v="0"/>
    <x v="3"/>
    <x v="2"/>
    <x v="0"/>
    <n v="21337"/>
    <n v="3837"/>
    <n v="69"/>
    <n v="1967.39"/>
    <n v="646.39"/>
    <n v="17.98"/>
    <n v="0.51"/>
    <n v="9.2205558419646625"/>
    <n v="1.8"/>
    <n v="0.33"/>
  </r>
  <r>
    <d v="2021-11-01T00:00:00"/>
    <x v="3"/>
    <x v="5"/>
    <x v="1"/>
    <x v="4"/>
    <x v="0"/>
    <x v="1"/>
    <x v="0"/>
    <n v="17484"/>
    <n v="4268"/>
    <n v="56"/>
    <n v="4020.27"/>
    <n v="3540.98"/>
    <n v="24.41"/>
    <n v="0.94"/>
    <n v="22.993994509265615"/>
    <n v="1.31"/>
    <n v="0.88"/>
  </r>
  <r>
    <d v="2024-10-25T00:00:00"/>
    <x v="0"/>
    <x v="7"/>
    <x v="1"/>
    <x v="6"/>
    <x v="1"/>
    <x v="2"/>
    <x v="3"/>
    <n v="11276"/>
    <n v="3277"/>
    <n v="460"/>
    <n v="3852.34"/>
    <n v="3023.86"/>
    <n v="29.06"/>
    <n v="1.18"/>
    <n v="34.164065271372827"/>
    <n v="14.04"/>
    <n v="0.78"/>
  </r>
  <r>
    <d v="2023-01-15T00:00:00"/>
    <x v="2"/>
    <x v="10"/>
    <x v="1"/>
    <x v="0"/>
    <x v="2"/>
    <x v="0"/>
    <x v="0"/>
    <n v="26969"/>
    <n v="2423"/>
    <n v="485"/>
    <n v="2048.1999999999998"/>
    <n v="8623.3700000000008"/>
    <n v="8.98"/>
    <n v="0.85"/>
    <n v="7.5946457043271893"/>
    <n v="20.02"/>
    <n v="4.21"/>
  </r>
  <r>
    <d v="2022-08-24T00:00:00"/>
    <x v="1"/>
    <x v="1"/>
    <x v="1"/>
    <x v="3"/>
    <x v="1"/>
    <x v="2"/>
    <x v="2"/>
    <n v="24618"/>
    <n v="4736"/>
    <n v="406"/>
    <n v="1163.99"/>
    <n v="4071.75"/>
    <n v="19.239999999999998"/>
    <n v="0.25"/>
    <n v="4.7282070030059309"/>
    <n v="8.57"/>
    <n v="3.5"/>
  </r>
  <r>
    <d v="2022-04-26T00:00:00"/>
    <x v="1"/>
    <x v="9"/>
    <x v="2"/>
    <x v="4"/>
    <x v="2"/>
    <x v="2"/>
    <x v="4"/>
    <n v="23744"/>
    <n v="2655"/>
    <n v="38"/>
    <n v="2818.55"/>
    <n v="2339.04"/>
    <n v="11.18"/>
    <n v="1.06"/>
    <n v="11.870577830188681"/>
    <n v="1.43"/>
    <n v="0.83"/>
  </r>
  <r>
    <d v="2021-03-08T00:00:00"/>
    <x v="3"/>
    <x v="3"/>
    <x v="1"/>
    <x v="0"/>
    <x v="0"/>
    <x v="0"/>
    <x v="4"/>
    <n v="24110"/>
    <n v="3978"/>
    <n v="178"/>
    <n v="4777.72"/>
    <n v="8970.1200000000008"/>
    <n v="16.5"/>
    <n v="1.2"/>
    <n v="19.816341766901701"/>
    <n v="4.47"/>
    <n v="1.88"/>
  </r>
  <r>
    <d v="2024-03-12T00:00:00"/>
    <x v="0"/>
    <x v="3"/>
    <x v="2"/>
    <x v="5"/>
    <x v="3"/>
    <x v="1"/>
    <x v="2"/>
    <n v="43948"/>
    <n v="2897"/>
    <n v="132"/>
    <n v="763.55"/>
    <n v="6165.83"/>
    <n v="6.59"/>
    <n v="0.26"/>
    <n v="1.737394193137344"/>
    <n v="4.5599999999999996"/>
    <n v="8.08"/>
  </r>
  <r>
    <d v="2021-01-16T00:00:00"/>
    <x v="3"/>
    <x v="10"/>
    <x v="2"/>
    <x v="0"/>
    <x v="1"/>
    <x v="2"/>
    <x v="4"/>
    <n v="12691"/>
    <n v="2249"/>
    <n v="115"/>
    <n v="2392.23"/>
    <n v="8398.6200000000008"/>
    <n v="17.72"/>
    <n v="1.06"/>
    <n v="18.849814829406668"/>
    <n v="5.1100000000000003"/>
    <n v="3.51"/>
  </r>
  <r>
    <d v="2024-09-16T00:00:00"/>
    <x v="0"/>
    <x v="4"/>
    <x v="0"/>
    <x v="0"/>
    <x v="3"/>
    <x v="1"/>
    <x v="1"/>
    <n v="14060"/>
    <n v="3792"/>
    <n v="293"/>
    <n v="2737.8"/>
    <n v="592.13"/>
    <n v="26.97"/>
    <n v="0.72"/>
    <n v="19.472261735419632"/>
    <n v="7.73"/>
    <n v="0.22"/>
  </r>
  <r>
    <d v="2024-02-21T00:00:00"/>
    <x v="0"/>
    <x v="11"/>
    <x v="2"/>
    <x v="3"/>
    <x v="1"/>
    <x v="2"/>
    <x v="3"/>
    <n v="33907"/>
    <n v="1281"/>
    <n v="234"/>
    <n v="1713.83"/>
    <n v="5233.8"/>
    <n v="3.78"/>
    <n v="1.34"/>
    <n v="5.0545020202318103"/>
    <n v="18.27"/>
    <n v="3.05"/>
  </r>
  <r>
    <d v="2021-01-09T00:00:00"/>
    <x v="3"/>
    <x v="10"/>
    <x v="1"/>
    <x v="2"/>
    <x v="0"/>
    <x v="1"/>
    <x v="2"/>
    <n v="22872"/>
    <n v="1031"/>
    <n v="300"/>
    <n v="2720.52"/>
    <n v="2437.64"/>
    <n v="4.51"/>
    <n v="2.64"/>
    <n v="11.894543546694649"/>
    <n v="29.1"/>
    <n v="0.9"/>
  </r>
  <r>
    <d v="2024-12-05T00:00:00"/>
    <x v="0"/>
    <x v="8"/>
    <x v="3"/>
    <x v="1"/>
    <x v="0"/>
    <x v="2"/>
    <x v="4"/>
    <n v="41357"/>
    <n v="1126"/>
    <n v="250"/>
    <n v="345.32"/>
    <n v="9447.61"/>
    <n v="2.72"/>
    <n v="0.31"/>
    <n v="0.83497352322460527"/>
    <n v="22.2"/>
    <n v="27.36"/>
  </r>
  <r>
    <d v="2021-06-16T00:00:00"/>
    <x v="3"/>
    <x v="2"/>
    <x v="1"/>
    <x v="3"/>
    <x v="3"/>
    <x v="2"/>
    <x v="3"/>
    <n v="24809"/>
    <n v="2452"/>
    <n v="415"/>
    <n v="1767.35"/>
    <n v="7344.33"/>
    <n v="9.8800000000000008"/>
    <n v="0.72"/>
    <n v="7.1238260308758923"/>
    <n v="16.920000000000002"/>
    <n v="4.16"/>
  </r>
  <r>
    <d v="2023-05-06T00:00:00"/>
    <x v="2"/>
    <x v="0"/>
    <x v="2"/>
    <x v="2"/>
    <x v="0"/>
    <x v="0"/>
    <x v="1"/>
    <n v="31199"/>
    <n v="2164"/>
    <n v="130"/>
    <n v="4682.57"/>
    <n v="7545.36"/>
    <n v="6.94"/>
    <n v="2.16"/>
    <n v="15.008718228148338"/>
    <n v="6.01"/>
    <n v="1.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489460-D8D7-4A46-9C4B-E2C0996278A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8">
    <pivotField numFmtId="14" showAll="0"/>
    <pivotField showAll="0"/>
    <pivotField showAll="0"/>
    <pivotField showAll="0">
      <items count="5">
        <item x="2"/>
        <item x="1"/>
        <item x="0"/>
        <item x="3"/>
        <item t="default"/>
      </items>
    </pivotField>
    <pivotField showAll="0">
      <items count="8">
        <item x="6"/>
        <item x="5"/>
        <item x="1"/>
        <item x="3"/>
        <item x="0"/>
        <item x="4"/>
        <item x="2"/>
        <item t="default"/>
      </items>
    </pivotField>
    <pivotField showAll="0"/>
    <pivotField showAll="0">
      <items count="4">
        <item x="2"/>
        <item x="0"/>
        <item x="1"/>
        <item t="default"/>
      </items>
    </pivotField>
    <pivotField showAll="0">
      <items count="6">
        <item x="2"/>
        <item x="0"/>
        <item x="4"/>
        <item x="1"/>
        <item x="3"/>
        <item t="default"/>
      </items>
    </pivotField>
    <pivotField numFmtId="164" showAll="0"/>
    <pivotField numFmtId="164" showAll="0"/>
    <pivotField dataField="1" showAll="0"/>
    <pivotField numFmtId="165" showAll="0"/>
    <pivotField numFmtId="165" showAll="0"/>
    <pivotField showAll="0"/>
    <pivotField showAll="0"/>
    <pivotField numFmtId="165" showAll="0"/>
    <pivotField showAll="0"/>
    <pivotField showAll="0"/>
  </pivotFields>
  <rowItems count="1">
    <i/>
  </rowItems>
  <colItems count="1">
    <i/>
  </colItems>
  <dataFields count="1">
    <dataField name="Sum of Conversions" fld="10" baseField="0" baseItem="0" numFmtId="164"/>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406D560-A267-4351-8B2D-5E821505E21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0:B78" firstHeaderRow="1" firstDataRow="1" firstDataCol="1"/>
  <pivotFields count="18">
    <pivotField numFmtId="14" showAll="0"/>
    <pivotField showAll="0"/>
    <pivotField showAll="0">
      <items count="13">
        <item x="10"/>
        <item x="11"/>
        <item x="3"/>
        <item x="9"/>
        <item x="0"/>
        <item x="2"/>
        <item x="6"/>
        <item x="1"/>
        <item x="4"/>
        <item x="7"/>
        <item x="5"/>
        <item x="8"/>
        <item t="default"/>
      </items>
    </pivotField>
    <pivotField showAll="0">
      <items count="5">
        <item x="2"/>
        <item x="1"/>
        <item x="0"/>
        <item x="3"/>
        <item t="default"/>
      </items>
    </pivotField>
    <pivotField axis="axisRow" showAll="0">
      <items count="8">
        <item x="6"/>
        <item x="5"/>
        <item x="1"/>
        <item x="3"/>
        <item x="0"/>
        <item x="4"/>
        <item x="2"/>
        <item t="default"/>
      </items>
    </pivotField>
    <pivotField showAll="0">
      <items count="5">
        <item x="1"/>
        <item x="0"/>
        <item x="3"/>
        <item x="2"/>
        <item t="default"/>
      </items>
    </pivotField>
    <pivotField showAll="0">
      <items count="4">
        <item x="2"/>
        <item x="0"/>
        <item x="1"/>
        <item t="default"/>
      </items>
    </pivotField>
    <pivotField showAll="0">
      <items count="6">
        <item x="2"/>
        <item x="0"/>
        <item x="4"/>
        <item x="1"/>
        <item x="3"/>
        <item t="default"/>
      </items>
    </pivotField>
    <pivotField numFmtId="164" showAll="0"/>
    <pivotField numFmtId="164" showAll="0"/>
    <pivotField showAll="0"/>
    <pivotField numFmtId="165" showAll="0"/>
    <pivotField dataField="1" numFmtId="165" showAll="0"/>
    <pivotField showAll="0"/>
    <pivotField showAll="0"/>
    <pivotField numFmtId="165" showAll="0"/>
    <pivotField showAll="0"/>
    <pivotField showAll="0"/>
  </pivotFields>
  <rowFields count="1">
    <field x="4"/>
  </rowFields>
  <rowItems count="8">
    <i>
      <x/>
    </i>
    <i>
      <x v="1"/>
    </i>
    <i>
      <x v="2"/>
    </i>
    <i>
      <x v="3"/>
    </i>
    <i>
      <x v="4"/>
    </i>
    <i>
      <x v="5"/>
    </i>
    <i>
      <x v="6"/>
    </i>
    <i t="grand">
      <x/>
    </i>
  </rowItems>
  <colItems count="1">
    <i/>
  </colItems>
  <dataFields count="1">
    <dataField name="Sum of Revenue_EUR" fld="12" baseField="0" baseItem="0" numFmtId="166"/>
  </dataFields>
  <formats count="2">
    <format dxfId="10">
      <pivotArea grandRow="1" outline="0" collapsedLevelsAreSubtotals="1" fieldPosition="0"/>
    </format>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6EDC20F-6AF7-402A-A798-6EB9220FEA4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B18" firstHeaderRow="1" firstDataRow="1" firstDataCol="1"/>
  <pivotFields count="18">
    <pivotField numFmtId="14" showAll="0"/>
    <pivotField showAll="0"/>
    <pivotField showAll="0"/>
    <pivotField showAll="0">
      <items count="5">
        <item x="2"/>
        <item x="1"/>
        <item x="0"/>
        <item x="3"/>
        <item t="default"/>
      </items>
    </pivotField>
    <pivotField axis="axisRow" showAll="0">
      <items count="8">
        <item x="6"/>
        <item x="5"/>
        <item x="1"/>
        <item x="3"/>
        <item x="0"/>
        <item x="4"/>
        <item x="2"/>
        <item t="default"/>
      </items>
    </pivotField>
    <pivotField showAll="0"/>
    <pivotField showAll="0">
      <items count="4">
        <item x="2"/>
        <item x="0"/>
        <item x="1"/>
        <item t="default"/>
      </items>
    </pivotField>
    <pivotField showAll="0">
      <items count="6">
        <item x="2"/>
        <item x="0"/>
        <item x="4"/>
        <item x="1"/>
        <item x="3"/>
        <item t="default"/>
      </items>
    </pivotField>
    <pivotField numFmtId="164" showAll="0"/>
    <pivotField numFmtId="164" showAll="0"/>
    <pivotField showAll="0"/>
    <pivotField numFmtId="165" showAll="0"/>
    <pivotField numFmtId="165" showAll="0"/>
    <pivotField showAll="0"/>
    <pivotField showAll="0"/>
    <pivotField numFmtId="165" showAll="0"/>
    <pivotField showAll="0"/>
    <pivotField dataField="1" showAll="0"/>
  </pivotFields>
  <rowFields count="1">
    <field x="4"/>
  </rowFields>
  <rowItems count="8">
    <i>
      <x/>
    </i>
    <i>
      <x v="1"/>
    </i>
    <i>
      <x v="2"/>
    </i>
    <i>
      <x v="3"/>
    </i>
    <i>
      <x v="4"/>
    </i>
    <i>
      <x v="5"/>
    </i>
    <i>
      <x v="6"/>
    </i>
    <i t="grand">
      <x/>
    </i>
  </rowItems>
  <colItems count="1">
    <i/>
  </colItems>
  <dataFields count="1">
    <dataField name="Sum of ROAS" fld="17" baseField="4" baseItem="1"/>
  </dataFields>
  <formats count="2">
    <format dxfId="14">
      <pivotArea collapsedLevelsAreSubtotals="1" fieldPosition="0">
        <references count="1">
          <reference field="4" count="0"/>
        </references>
      </pivotArea>
    </format>
    <format dxfId="15">
      <pivotArea grandRow="1"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DE0FFAF-486C-421F-A5F3-AFB971FB2E2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B25" firstHeaderRow="1" firstDataRow="1" firstDataCol="1"/>
  <pivotFields count="18">
    <pivotField numFmtId="14" showAll="0"/>
    <pivotField showAll="0">
      <items count="5">
        <item x="3"/>
        <item x="1"/>
        <item x="2"/>
        <item x="0"/>
        <item t="default"/>
      </items>
    </pivotField>
    <pivotField showAll="0"/>
    <pivotField axis="axisRow" showAll="0">
      <items count="5">
        <item x="2"/>
        <item x="1"/>
        <item x="0"/>
        <item x="3"/>
        <item t="default"/>
      </items>
    </pivotField>
    <pivotField showAll="0">
      <items count="8">
        <item x="6"/>
        <item x="5"/>
        <item x="1"/>
        <item x="3"/>
        <item x="0"/>
        <item x="4"/>
        <item x="2"/>
        <item t="default"/>
      </items>
    </pivotField>
    <pivotField showAll="0"/>
    <pivotField showAll="0">
      <items count="4">
        <item x="2"/>
        <item x="0"/>
        <item x="1"/>
        <item t="default"/>
      </items>
    </pivotField>
    <pivotField showAll="0">
      <items count="6">
        <item x="2"/>
        <item x="0"/>
        <item x="4"/>
        <item x="1"/>
        <item x="3"/>
        <item t="default"/>
      </items>
    </pivotField>
    <pivotField numFmtId="164" showAll="0"/>
    <pivotField numFmtId="164" showAll="0"/>
    <pivotField showAll="0"/>
    <pivotField numFmtId="165" showAll="0"/>
    <pivotField numFmtId="165" showAll="0"/>
    <pivotField showAll="0"/>
    <pivotField dataField="1" showAll="0"/>
    <pivotField numFmtId="165" showAll="0"/>
    <pivotField showAll="0"/>
    <pivotField showAll="0"/>
  </pivotFields>
  <rowFields count="1">
    <field x="3"/>
  </rowFields>
  <rowItems count="5">
    <i>
      <x/>
    </i>
    <i>
      <x v="1"/>
    </i>
    <i>
      <x v="2"/>
    </i>
    <i>
      <x v="3"/>
    </i>
    <i t="grand">
      <x/>
    </i>
  </rowItems>
  <colItems count="1">
    <i/>
  </colItems>
  <dataFields count="1">
    <dataField name="Average of CPC_EUR" fld="14" subtotal="average" baseField="3" baseItem="0" numFmtId="43"/>
  </dataFields>
  <formats count="2">
    <format dxfId="35">
      <pivotArea grandRow="1" outline="0" collapsedLevelsAreSubtotals="1" fieldPosition="0"/>
    </format>
    <format dxfId="3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2D49717-2201-4CFF-8846-0B49C3BE31C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6:B62" firstHeaderRow="1" firstDataRow="1" firstDataCol="1"/>
  <pivotFields count="18">
    <pivotField numFmtId="14" showAll="0"/>
    <pivotField showAll="0">
      <items count="5">
        <item x="3"/>
        <item x="1"/>
        <item x="2"/>
        <item x="0"/>
        <item t="default"/>
      </items>
    </pivotField>
    <pivotField showAll="0">
      <items count="13">
        <item x="10"/>
        <item x="11"/>
        <item x="3"/>
        <item x="9"/>
        <item x="0"/>
        <item x="2"/>
        <item x="6"/>
        <item x="1"/>
        <item x="4"/>
        <item x="7"/>
        <item x="5"/>
        <item x="8"/>
        <item t="default"/>
      </items>
    </pivotField>
    <pivotField showAll="0">
      <items count="5">
        <item x="2"/>
        <item x="1"/>
        <item x="0"/>
        <item x="3"/>
        <item t="default"/>
      </items>
    </pivotField>
    <pivotField showAll="0">
      <items count="8">
        <item x="6"/>
        <item x="5"/>
        <item x="1"/>
        <item x="3"/>
        <item x="0"/>
        <item x="4"/>
        <item x="2"/>
        <item t="default"/>
      </items>
    </pivotField>
    <pivotField showAll="0">
      <items count="5">
        <item x="1"/>
        <item x="0"/>
        <item x="3"/>
        <item x="2"/>
        <item t="default"/>
      </items>
    </pivotField>
    <pivotField showAll="0">
      <items count="4">
        <item x="2"/>
        <item x="0"/>
        <item x="1"/>
        <item t="default"/>
      </items>
    </pivotField>
    <pivotField axis="axisRow" showAll="0">
      <items count="6">
        <item x="2"/>
        <item x="0"/>
        <item x="4"/>
        <item x="1"/>
        <item x="3"/>
        <item t="default"/>
      </items>
    </pivotField>
    <pivotField dataField="1" numFmtId="164" showAll="0"/>
    <pivotField numFmtId="164" showAll="0"/>
    <pivotField showAll="0"/>
    <pivotField numFmtId="165" showAll="0"/>
    <pivotField numFmtId="165" showAll="0"/>
    <pivotField showAll="0"/>
    <pivotField showAll="0"/>
    <pivotField numFmtId="165" showAll="0"/>
    <pivotField showAll="0"/>
    <pivotField showAll="0"/>
  </pivotFields>
  <rowFields count="1">
    <field x="7"/>
  </rowFields>
  <rowItems count="6">
    <i>
      <x/>
    </i>
    <i>
      <x v="1"/>
    </i>
    <i>
      <x v="2"/>
    </i>
    <i>
      <x v="3"/>
    </i>
    <i>
      <x v="4"/>
    </i>
    <i t="grand">
      <x/>
    </i>
  </rowItems>
  <colItems count="1">
    <i/>
  </colItems>
  <dataFields count="1">
    <dataField name="Sum of Impressions" fld="8" baseField="0" baseItem="0" numFmtId="164"/>
  </dataFields>
  <formats count="2">
    <format dxfId="17">
      <pivotArea grandRow="1" outline="0" collapsedLevelsAreSubtotals="1" fieldPosition="0"/>
    </format>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54AFF68-AB29-42BA-91CB-79A01BE0D75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7:A88" firstHeaderRow="1" firstDataRow="1" firstDataCol="0"/>
  <pivotFields count="18">
    <pivotField numFmtId="14" showAll="0"/>
    <pivotField showAll="0">
      <items count="5">
        <item x="3"/>
        <item x="1"/>
        <item x="2"/>
        <item x="0"/>
        <item t="default"/>
      </items>
    </pivotField>
    <pivotField showAll="0"/>
    <pivotField showAll="0">
      <items count="5">
        <item x="2"/>
        <item x="1"/>
        <item x="0"/>
        <item x="3"/>
        <item t="default"/>
      </items>
    </pivotField>
    <pivotField showAll="0">
      <items count="8">
        <item x="6"/>
        <item x="5"/>
        <item x="1"/>
        <item x="3"/>
        <item x="0"/>
        <item x="4"/>
        <item x="2"/>
        <item t="default"/>
      </items>
    </pivotField>
    <pivotField showAll="0"/>
    <pivotField showAll="0">
      <items count="4">
        <item x="2"/>
        <item x="0"/>
        <item x="1"/>
        <item t="default"/>
      </items>
    </pivotField>
    <pivotField showAll="0">
      <items count="6">
        <item x="2"/>
        <item x="0"/>
        <item x="4"/>
        <item x="1"/>
        <item x="3"/>
        <item t="default"/>
      </items>
    </pivotField>
    <pivotField numFmtId="164" showAll="0"/>
    <pivotField numFmtId="164" showAll="0"/>
    <pivotField showAll="0"/>
    <pivotField numFmtId="165" showAll="0"/>
    <pivotField numFmtId="165" showAll="0"/>
    <pivotField showAll="0"/>
    <pivotField showAll="0"/>
    <pivotField numFmtId="165" showAll="0"/>
    <pivotField showAll="0"/>
    <pivotField dataField="1" showAll="0"/>
  </pivotFields>
  <rowItems count="1">
    <i/>
  </rowItems>
  <colItems count="1">
    <i/>
  </colItems>
  <dataFields count="1">
    <dataField name="Average of ROAS" fld="17" subtotal="average" baseField="0" baseItem="0" numFmtId="43"/>
  </dataFields>
  <formats count="3">
    <format dxfId="29">
      <pivotArea type="all" dataOnly="0" outline="0" fieldPosition="0"/>
    </format>
    <format dxfId="30">
      <pivotArea outline="0" collapsedLevelsAreSubtotals="1" fieldPosition="0"/>
    </format>
    <format dxfId="3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B356B23-91B6-4DF5-83BE-B68A53303B7A}"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4:A85" firstHeaderRow="1" firstDataRow="1" firstDataCol="0"/>
  <pivotFields count="18">
    <pivotField numFmtId="14" showAll="0"/>
    <pivotField showAll="0">
      <items count="5">
        <item x="3"/>
        <item x="1"/>
        <item x="2"/>
        <item x="0"/>
        <item t="default"/>
      </items>
    </pivotField>
    <pivotField showAll="0"/>
    <pivotField showAll="0">
      <items count="5">
        <item x="2"/>
        <item x="1"/>
        <item x="0"/>
        <item x="3"/>
        <item t="default"/>
      </items>
    </pivotField>
    <pivotField showAll="0">
      <items count="8">
        <item x="6"/>
        <item x="5"/>
        <item x="1"/>
        <item x="3"/>
        <item x="0"/>
        <item x="4"/>
        <item x="2"/>
        <item t="default"/>
      </items>
    </pivotField>
    <pivotField showAll="0"/>
    <pivotField showAll="0">
      <items count="4">
        <item x="2"/>
        <item x="0"/>
        <item x="1"/>
        <item t="default"/>
      </items>
    </pivotField>
    <pivotField showAll="0">
      <items count="6">
        <item x="2"/>
        <item x="0"/>
        <item x="4"/>
        <item x="1"/>
        <item x="3"/>
        <item t="default"/>
      </items>
    </pivotField>
    <pivotField numFmtId="164" showAll="0"/>
    <pivotField numFmtId="164" showAll="0"/>
    <pivotField dataField="1" showAll="0"/>
    <pivotField numFmtId="165" showAll="0"/>
    <pivotField numFmtId="165" showAll="0"/>
    <pivotField showAll="0"/>
    <pivotField showAll="0"/>
    <pivotField numFmtId="165" showAll="0"/>
    <pivotField showAll="0"/>
    <pivotField showAll="0"/>
  </pivotFields>
  <rowItems count="1">
    <i/>
  </rowItems>
  <colItems count="1">
    <i/>
  </colItems>
  <dataFields count="1">
    <dataField name="Sum of Conversions" fld="10" baseField="0" baseItem="0" numFmtId="164"/>
  </dataFields>
  <formats count="1">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D95033F-DDDD-4C78-9039-F1A691B217D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4:B68" firstHeaderRow="1" firstDataRow="1" firstDataCol="1"/>
  <pivotFields count="18">
    <pivotField numFmtId="14" showAll="0"/>
    <pivotField showAll="0"/>
    <pivotField showAll="0">
      <items count="13">
        <item x="10"/>
        <item x="11"/>
        <item x="3"/>
        <item x="9"/>
        <item x="0"/>
        <item x="2"/>
        <item x="6"/>
        <item x="1"/>
        <item x="4"/>
        <item x="7"/>
        <item x="5"/>
        <item x="8"/>
        <item t="default"/>
      </items>
    </pivotField>
    <pivotField showAll="0">
      <items count="5">
        <item x="2"/>
        <item x="1"/>
        <item x="0"/>
        <item x="3"/>
        <item t="default"/>
      </items>
    </pivotField>
    <pivotField dataField="1" showAll="0">
      <items count="8">
        <item x="6"/>
        <item x="5"/>
        <item x="1"/>
        <item x="3"/>
        <item x="0"/>
        <item x="4"/>
        <item x="2"/>
        <item t="default"/>
      </items>
    </pivotField>
    <pivotField showAll="0">
      <items count="5">
        <item x="1"/>
        <item x="0"/>
        <item x="3"/>
        <item x="2"/>
        <item t="default"/>
      </items>
    </pivotField>
    <pivotField axis="axisRow" showAll="0">
      <items count="4">
        <item x="2"/>
        <item x="0"/>
        <item x="1"/>
        <item t="default"/>
      </items>
    </pivotField>
    <pivotField showAll="0">
      <items count="6">
        <item x="2"/>
        <item x="0"/>
        <item x="4"/>
        <item x="1"/>
        <item x="3"/>
        <item t="default"/>
      </items>
    </pivotField>
    <pivotField numFmtId="164" showAll="0"/>
    <pivotField numFmtId="164" showAll="0"/>
    <pivotField showAll="0"/>
    <pivotField numFmtId="165" showAll="0"/>
    <pivotField numFmtId="165" showAll="0"/>
    <pivotField showAll="0"/>
    <pivotField showAll="0"/>
    <pivotField numFmtId="165" showAll="0"/>
    <pivotField showAll="0"/>
    <pivotField showAll="0"/>
  </pivotFields>
  <rowFields count="1">
    <field x="6"/>
  </rowFields>
  <rowItems count="4">
    <i>
      <x/>
    </i>
    <i>
      <x v="1"/>
    </i>
    <i>
      <x v="2"/>
    </i>
    <i t="grand">
      <x/>
    </i>
  </rowItems>
  <colItems count="1">
    <i/>
  </colItems>
  <dataFields count="1">
    <dataField name="Count of Campaign" fld="4" subtotal="count" baseField="0" baseItem="0"/>
  </dataFields>
  <formats count="2">
    <format dxfId="12">
      <pivotArea grandRow="1" outline="0" collapsedLevelsAreSubtotals="1" fieldPosition="0"/>
    </format>
    <format dxfId="13">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6" count="1" selected="0">
            <x v="0"/>
          </reference>
        </references>
      </pivotArea>
    </chartFormat>
    <chartFormat chart="2" format="6">
      <pivotArea type="data" outline="0" fieldPosition="0">
        <references count="2">
          <reference field="4294967294" count="1" selected="0">
            <x v="0"/>
          </reference>
          <reference field="6" count="1" selected="0">
            <x v="1"/>
          </reference>
        </references>
      </pivotArea>
    </chartFormat>
    <chartFormat chart="2" format="7">
      <pivotArea type="data" outline="0" fieldPosition="0">
        <references count="2">
          <reference field="4294967294" count="1" selected="0">
            <x v="0"/>
          </reference>
          <reference field="6"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6" count="1" selected="0">
            <x v="0"/>
          </reference>
        </references>
      </pivotArea>
    </chartFormat>
    <chartFormat chart="3" format="10">
      <pivotArea type="data" outline="0" fieldPosition="0">
        <references count="2">
          <reference field="4294967294" count="1" selected="0">
            <x v="0"/>
          </reference>
          <reference field="6" count="1" selected="0">
            <x v="1"/>
          </reference>
        </references>
      </pivotArea>
    </chartFormat>
    <chartFormat chart="3"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7C660B7-5FFF-49F4-A7E2-31BCB2B91B6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4:B39" firstHeaderRow="1" firstDataRow="1" firstDataCol="1"/>
  <pivotFields count="18">
    <pivotField numFmtId="14" showAll="0"/>
    <pivotField showAll="0">
      <items count="5">
        <item x="3"/>
        <item x="1"/>
        <item x="2"/>
        <item x="0"/>
        <item t="default"/>
      </items>
    </pivotField>
    <pivotField showAll="0"/>
    <pivotField showAll="0">
      <items count="5">
        <item x="2"/>
        <item x="1"/>
        <item x="0"/>
        <item x="3"/>
        <item t="default"/>
      </items>
    </pivotField>
    <pivotField showAll="0">
      <items count="8">
        <item x="6"/>
        <item x="5"/>
        <item x="1"/>
        <item x="3"/>
        <item x="0"/>
        <item x="4"/>
        <item x="2"/>
        <item t="default"/>
      </items>
    </pivotField>
    <pivotField axis="axisRow" showAll="0">
      <items count="5">
        <item x="1"/>
        <item x="0"/>
        <item x="3"/>
        <item x="2"/>
        <item t="default"/>
      </items>
    </pivotField>
    <pivotField showAll="0">
      <items count="4">
        <item x="2"/>
        <item x="0"/>
        <item x="1"/>
        <item t="default"/>
      </items>
    </pivotField>
    <pivotField showAll="0">
      <items count="6">
        <item x="2"/>
        <item x="0"/>
        <item x="4"/>
        <item x="1"/>
        <item x="3"/>
        <item t="default"/>
      </items>
    </pivotField>
    <pivotField numFmtId="164" showAll="0"/>
    <pivotField numFmtId="164" showAll="0"/>
    <pivotField dataField="1" showAll="0"/>
    <pivotField numFmtId="165" showAll="0"/>
    <pivotField numFmtId="165" showAll="0"/>
    <pivotField showAll="0"/>
    <pivotField showAll="0"/>
    <pivotField numFmtId="165" showAll="0"/>
    <pivotField showAll="0"/>
    <pivotField showAll="0"/>
  </pivotFields>
  <rowFields count="1">
    <field x="5"/>
  </rowFields>
  <rowItems count="5">
    <i>
      <x/>
    </i>
    <i>
      <x v="1"/>
    </i>
    <i>
      <x v="2"/>
    </i>
    <i>
      <x v="3"/>
    </i>
    <i t="grand">
      <x/>
    </i>
  </rowItems>
  <colItems count="1">
    <i/>
  </colItems>
  <dataFields count="1">
    <dataField name="Sum of Conversions" fld="10" baseField="0" baseItem="0" numFmtId="164"/>
  </dataFields>
  <formats count="2">
    <format dxfId="21">
      <pivotArea grandRow="1" outline="0" collapsedLevelsAreSubtotals="1" fieldPosition="0"/>
    </format>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BDD50E5-342C-4520-959D-3B5722612FBA}"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3:A94" firstHeaderRow="1" firstDataRow="1" firstDataCol="0"/>
  <pivotFields count="18">
    <pivotField numFmtId="14" showAll="0"/>
    <pivotField showAll="0">
      <items count="5">
        <item x="3"/>
        <item x="1"/>
        <item x="2"/>
        <item x="0"/>
        <item t="default"/>
      </items>
    </pivotField>
    <pivotField showAll="0"/>
    <pivotField showAll="0">
      <items count="5">
        <item x="2"/>
        <item x="1"/>
        <item x="0"/>
        <item x="3"/>
        <item t="default"/>
      </items>
    </pivotField>
    <pivotField dataField="1" showAll="0">
      <items count="8">
        <item x="6"/>
        <item x="5"/>
        <item x="1"/>
        <item x="3"/>
        <item x="0"/>
        <item x="4"/>
        <item x="2"/>
        <item t="default"/>
      </items>
    </pivotField>
    <pivotField showAll="0"/>
    <pivotField showAll="0">
      <items count="4">
        <item x="2"/>
        <item x="0"/>
        <item x="1"/>
        <item t="default"/>
      </items>
    </pivotField>
    <pivotField showAll="0">
      <items count="6">
        <item x="2"/>
        <item x="0"/>
        <item x="4"/>
        <item x="1"/>
        <item x="3"/>
        <item t="default"/>
      </items>
    </pivotField>
    <pivotField numFmtId="164" showAll="0"/>
    <pivotField numFmtId="164" showAll="0"/>
    <pivotField showAll="0"/>
    <pivotField numFmtId="165" showAll="0"/>
    <pivotField numFmtId="165" showAll="0"/>
    <pivotField showAll="0"/>
    <pivotField showAll="0"/>
    <pivotField numFmtId="165" showAll="0"/>
    <pivotField showAll="0"/>
    <pivotField showAll="0"/>
  </pivotFields>
  <rowItems count="1">
    <i/>
  </rowItems>
  <colItems count="1">
    <i/>
  </colItems>
  <dataFields count="1">
    <dataField name="Count of Campaign" fld="4" subtotal="count" baseField="0" baseItem="0" numFmtId="164"/>
  </dataFields>
  <formats count="3">
    <format dxfId="25">
      <pivotArea type="all" dataOnly="0" outline="0" fieldPosition="0"/>
    </format>
    <format dxfId="26">
      <pivotArea outline="0" collapsedLevelsAreSubtotals="1" fieldPosition="0"/>
    </format>
    <format dxfId="2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00AD9FC-6AB7-4663-8154-264903BA302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B54" firstHeaderRow="1" firstDataRow="1" firstDataCol="1"/>
  <pivotFields count="18">
    <pivotField numFmtId="14" showAll="0"/>
    <pivotField showAll="0">
      <items count="5">
        <item x="3"/>
        <item x="1"/>
        <item x="2"/>
        <item x="0"/>
        <item t="default"/>
      </items>
    </pivotField>
    <pivotField axis="axisRow" showAll="0">
      <items count="13">
        <item x="10"/>
        <item x="11"/>
        <item x="3"/>
        <item x="9"/>
        <item x="0"/>
        <item x="2"/>
        <item x="6"/>
        <item x="1"/>
        <item x="4"/>
        <item x="7"/>
        <item x="5"/>
        <item x="8"/>
        <item t="default"/>
      </items>
    </pivotField>
    <pivotField showAll="0">
      <items count="5">
        <item x="2"/>
        <item x="1"/>
        <item x="0"/>
        <item x="3"/>
        <item t="default"/>
      </items>
    </pivotField>
    <pivotField showAll="0">
      <items count="8">
        <item x="6"/>
        <item x="5"/>
        <item x="1"/>
        <item x="3"/>
        <item x="0"/>
        <item x="4"/>
        <item x="2"/>
        <item t="default"/>
      </items>
    </pivotField>
    <pivotField showAll="0">
      <items count="5">
        <item x="1"/>
        <item x="0"/>
        <item x="3"/>
        <item x="2"/>
        <item t="default"/>
      </items>
    </pivotField>
    <pivotField showAll="0">
      <items count="4">
        <item x="2"/>
        <item x="0"/>
        <item x="1"/>
        <item t="default"/>
      </items>
    </pivotField>
    <pivotField showAll="0">
      <items count="6">
        <item x="2"/>
        <item x="0"/>
        <item x="4"/>
        <item x="1"/>
        <item x="3"/>
        <item t="default"/>
      </items>
    </pivotField>
    <pivotField numFmtId="164" showAll="0"/>
    <pivotField numFmtId="164" showAll="0"/>
    <pivotField showAll="0"/>
    <pivotField numFmtId="165" showAll="0"/>
    <pivotField dataField="1" numFmtId="165" showAll="0"/>
    <pivotField showAll="0"/>
    <pivotField showAll="0"/>
    <pivotField numFmtId="165"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Revenue_EUR" fld="12" baseField="0" baseItem="0" numFmtId="165"/>
  </dataFields>
  <formats count="2">
    <format dxfId="19">
      <pivotArea grandRow="1" outline="0" collapsedLevelsAreSubtotals="1" fieldPosition="0"/>
    </format>
    <format dxfId="2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EE74AB-28F8-49A5-B3EC-F4F9F33BEFD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8">
    <pivotField numFmtId="14" showAll="0"/>
    <pivotField showAll="0"/>
    <pivotField showAll="0"/>
    <pivotField showAll="0">
      <items count="5">
        <item x="2"/>
        <item x="1"/>
        <item x="0"/>
        <item x="3"/>
        <item t="default"/>
      </items>
    </pivotField>
    <pivotField showAll="0">
      <items count="8">
        <item x="6"/>
        <item x="5"/>
        <item x="1"/>
        <item x="3"/>
        <item x="0"/>
        <item x="4"/>
        <item x="2"/>
        <item t="default"/>
      </items>
    </pivotField>
    <pivotField showAll="0"/>
    <pivotField showAll="0">
      <items count="4">
        <item x="2"/>
        <item x="0"/>
        <item x="1"/>
        <item t="default"/>
      </items>
    </pivotField>
    <pivotField showAll="0">
      <items count="6">
        <item x="2"/>
        <item x="0"/>
        <item x="4"/>
        <item x="1"/>
        <item x="3"/>
        <item t="default"/>
      </items>
    </pivotField>
    <pivotField numFmtId="164" showAll="0"/>
    <pivotField numFmtId="164" showAll="0"/>
    <pivotField showAll="0"/>
    <pivotField dataField="1" numFmtId="165" showAll="0"/>
    <pivotField numFmtId="165" showAll="0"/>
    <pivotField showAll="0"/>
    <pivotField showAll="0"/>
    <pivotField numFmtId="165" showAll="0"/>
    <pivotField showAll="0"/>
    <pivotField showAll="0"/>
  </pivotFields>
  <rowItems count="1">
    <i/>
  </rowItems>
  <colItems count="1">
    <i/>
  </colItems>
  <dataFields count="1">
    <dataField name="Sum of Spend_EUR" fld="11"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C290F2-9C9F-49AF-95BC-8192BA09D4A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A16" firstHeaderRow="1" firstDataRow="1" firstDataCol="0"/>
  <pivotFields count="18">
    <pivotField numFmtId="14" showAll="0"/>
    <pivotField showAll="0"/>
    <pivotField showAll="0"/>
    <pivotField showAll="0">
      <items count="5">
        <item x="2"/>
        <item x="1"/>
        <item x="0"/>
        <item x="3"/>
        <item t="default"/>
      </items>
    </pivotField>
    <pivotField dataField="1" showAll="0">
      <items count="8">
        <item x="6"/>
        <item x="5"/>
        <item x="1"/>
        <item x="3"/>
        <item x="0"/>
        <item x="4"/>
        <item x="2"/>
        <item t="default"/>
      </items>
    </pivotField>
    <pivotField showAll="0"/>
    <pivotField showAll="0">
      <items count="4">
        <item x="2"/>
        <item x="0"/>
        <item x="1"/>
        <item t="default"/>
      </items>
    </pivotField>
    <pivotField showAll="0">
      <items count="6">
        <item x="2"/>
        <item x="0"/>
        <item x="4"/>
        <item x="1"/>
        <item x="3"/>
        <item t="default"/>
      </items>
    </pivotField>
    <pivotField numFmtId="164" showAll="0"/>
    <pivotField numFmtId="164" showAll="0"/>
    <pivotField showAll="0"/>
    <pivotField numFmtId="165" showAll="0"/>
    <pivotField numFmtId="165" showAll="0"/>
    <pivotField showAll="0"/>
    <pivotField showAll="0"/>
    <pivotField numFmtId="165" showAll="0"/>
    <pivotField showAll="0"/>
    <pivotField showAll="0"/>
  </pivotFields>
  <rowItems count="1">
    <i/>
  </rowItems>
  <colItems count="1">
    <i/>
  </colItems>
  <dataFields count="1">
    <dataField name="Count of Campaign" fld="4" subtotal="count" baseField="0" baseItem="0" numFmtId="164"/>
  </dataFields>
  <formats count="3">
    <format dxfId="0">
      <pivotArea type="all" dataOnly="0" outline="0" fieldPosition="0"/>
    </format>
    <format dxfId="1">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D7398B-E0C2-40AE-B21D-CDA17C10371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8">
    <pivotField numFmtId="14" showAll="0"/>
    <pivotField showAll="0"/>
    <pivotField showAll="0"/>
    <pivotField showAll="0">
      <items count="5">
        <item x="2"/>
        <item x="1"/>
        <item x="0"/>
        <item x="3"/>
        <item t="default"/>
      </items>
    </pivotField>
    <pivotField showAll="0">
      <items count="8">
        <item x="6"/>
        <item x="5"/>
        <item x="1"/>
        <item x="3"/>
        <item x="0"/>
        <item x="4"/>
        <item x="2"/>
        <item t="default"/>
      </items>
    </pivotField>
    <pivotField showAll="0"/>
    <pivotField showAll="0">
      <items count="4">
        <item x="2"/>
        <item x="0"/>
        <item x="1"/>
        <item t="default"/>
      </items>
    </pivotField>
    <pivotField showAll="0">
      <items count="6">
        <item x="2"/>
        <item x="0"/>
        <item x="4"/>
        <item x="1"/>
        <item x="3"/>
        <item t="default"/>
      </items>
    </pivotField>
    <pivotField numFmtId="164" showAll="0"/>
    <pivotField numFmtId="164" showAll="0"/>
    <pivotField showAll="0"/>
    <pivotField numFmtId="165" showAll="0"/>
    <pivotField numFmtId="165" showAll="0"/>
    <pivotField dataField="1" showAll="0"/>
    <pivotField showAll="0"/>
    <pivotField numFmtId="165" showAll="0"/>
    <pivotField showAll="0"/>
    <pivotField showAll="0"/>
  </pivotFields>
  <rowItems count="1">
    <i/>
  </rowItems>
  <colItems count="1">
    <i/>
  </colItems>
  <dataFields count="1">
    <dataField name="Average of CTR_%" fld="13" subtotal="average" baseField="0" baseItem="0"/>
  </dataFields>
  <formats count="3">
    <format dxfId="3">
      <pivotArea type="all" dataOnly="0" outline="0" fieldPosition="0"/>
    </format>
    <format dxfId="4">
      <pivotArea outline="0" collapsedLevelsAreSubtotals="1" fieldPosition="0"/>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52EAB7-3393-4F29-A003-811430E6BAB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8">
    <pivotField numFmtId="14" showAll="0"/>
    <pivotField showAll="0"/>
    <pivotField showAll="0"/>
    <pivotField showAll="0">
      <items count="5">
        <item x="2"/>
        <item x="1"/>
        <item x="0"/>
        <item x="3"/>
        <item t="default"/>
      </items>
    </pivotField>
    <pivotField showAll="0">
      <items count="8">
        <item x="6"/>
        <item x="5"/>
        <item x="1"/>
        <item x="3"/>
        <item x="0"/>
        <item x="4"/>
        <item x="2"/>
        <item t="default"/>
      </items>
    </pivotField>
    <pivotField showAll="0"/>
    <pivotField showAll="0">
      <items count="4">
        <item x="2"/>
        <item x="0"/>
        <item x="1"/>
        <item t="default"/>
      </items>
    </pivotField>
    <pivotField showAll="0">
      <items count="6">
        <item x="2"/>
        <item x="0"/>
        <item x="4"/>
        <item x="1"/>
        <item x="3"/>
        <item t="default"/>
      </items>
    </pivotField>
    <pivotField numFmtId="164" showAll="0"/>
    <pivotField numFmtId="164" showAll="0"/>
    <pivotField showAll="0"/>
    <pivotField numFmtId="165" showAll="0"/>
    <pivotField numFmtId="165" showAll="0"/>
    <pivotField showAll="0"/>
    <pivotField showAll="0"/>
    <pivotField numFmtId="165" showAll="0"/>
    <pivotField showAll="0"/>
    <pivotField dataField="1" showAll="0"/>
  </pivotFields>
  <rowItems count="1">
    <i/>
  </rowItems>
  <colItems count="1">
    <i/>
  </colItems>
  <dataFields count="1">
    <dataField name="Average of ROAS" fld="17" subtotal="average" baseField="0" baseItem="0" numFmtId="43"/>
  </dataFields>
  <formats count="3">
    <format dxfId="6">
      <pivotArea type="all" dataOnly="0" outline="0" fieldPosition="0"/>
    </format>
    <format dxfId="7">
      <pivotArea outline="0" collapsedLevelsAreSubtotals="1"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8A88D7-2EA7-4339-9B5E-9F062AE0299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1:A82" firstHeaderRow="1" firstDataRow="1" firstDataCol="0"/>
  <pivotFields count="18">
    <pivotField numFmtId="14" showAll="0"/>
    <pivotField showAll="0">
      <items count="5">
        <item x="3"/>
        <item x="1"/>
        <item x="2"/>
        <item x="0"/>
        <item t="default"/>
      </items>
    </pivotField>
    <pivotField showAll="0"/>
    <pivotField showAll="0">
      <items count="5">
        <item x="2"/>
        <item x="1"/>
        <item x="0"/>
        <item x="3"/>
        <item t="default"/>
      </items>
    </pivotField>
    <pivotField showAll="0">
      <items count="8">
        <item x="6"/>
        <item x="5"/>
        <item x="1"/>
        <item x="3"/>
        <item x="0"/>
        <item x="4"/>
        <item x="2"/>
        <item t="default"/>
      </items>
    </pivotField>
    <pivotField showAll="0"/>
    <pivotField showAll="0">
      <items count="4">
        <item x="2"/>
        <item x="0"/>
        <item x="1"/>
        <item t="default"/>
      </items>
    </pivotField>
    <pivotField showAll="0">
      <items count="6">
        <item x="2"/>
        <item x="0"/>
        <item x="4"/>
        <item x="1"/>
        <item x="3"/>
        <item t="default"/>
      </items>
    </pivotField>
    <pivotField numFmtId="164" showAll="0"/>
    <pivotField numFmtId="164" showAll="0"/>
    <pivotField showAll="0"/>
    <pivotField dataField="1" numFmtId="165" showAll="0"/>
    <pivotField numFmtId="165" showAll="0"/>
    <pivotField showAll="0"/>
    <pivotField showAll="0"/>
    <pivotField numFmtId="165" showAll="0"/>
    <pivotField showAll="0"/>
    <pivotField showAll="0"/>
  </pivotFields>
  <rowItems count="1">
    <i/>
  </rowItems>
  <colItems count="1">
    <i/>
  </colItems>
  <dataFields count="1">
    <dataField name="Sum of Spend_EUR" fld="11"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B14E55-E1F5-4FA7-8DDE-3A5D50F487D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B32" firstHeaderRow="1" firstDataRow="1" firstDataCol="1"/>
  <pivotFields count="18">
    <pivotField numFmtId="14" showAll="0"/>
    <pivotField showAll="0"/>
    <pivotField showAll="0"/>
    <pivotField axis="axisRow" showAll="0">
      <items count="5">
        <item x="2"/>
        <item x="1"/>
        <item x="0"/>
        <item x="3"/>
        <item t="default"/>
      </items>
    </pivotField>
    <pivotField showAll="0">
      <items count="8">
        <item x="6"/>
        <item x="5"/>
        <item x="1"/>
        <item x="3"/>
        <item x="0"/>
        <item x="4"/>
        <item x="2"/>
        <item t="default"/>
      </items>
    </pivotField>
    <pivotField showAll="0"/>
    <pivotField showAll="0">
      <items count="4">
        <item x="2"/>
        <item x="0"/>
        <item x="1"/>
        <item t="default"/>
      </items>
    </pivotField>
    <pivotField showAll="0">
      <items count="6">
        <item x="2"/>
        <item x="0"/>
        <item x="4"/>
        <item x="1"/>
        <item x="3"/>
        <item t="default"/>
      </items>
    </pivotField>
    <pivotField numFmtId="164" showAll="0"/>
    <pivotField numFmtId="164" showAll="0"/>
    <pivotField showAll="0"/>
    <pivotField numFmtId="165" showAll="0"/>
    <pivotField numFmtId="165" showAll="0"/>
    <pivotField showAll="0"/>
    <pivotField showAll="0"/>
    <pivotField dataField="1" numFmtId="165" showAll="0"/>
    <pivotField showAll="0"/>
    <pivotField showAll="0"/>
  </pivotFields>
  <rowFields count="1">
    <field x="3"/>
  </rowFields>
  <rowItems count="5">
    <i>
      <x/>
    </i>
    <i>
      <x v="1"/>
    </i>
    <i>
      <x v="2"/>
    </i>
    <i>
      <x v="3"/>
    </i>
    <i t="grand">
      <x/>
    </i>
  </rowItems>
  <colItems count="1">
    <i/>
  </colItems>
  <dataFields count="1">
    <dataField name="Average of CPM" fld="15" subtotal="average" baseField="3" baseItem="0" numFmtId="43"/>
  </dataFields>
  <formats count="2">
    <format dxfId="23">
      <pivotArea grandRow="1" outline="0" collapsedLevelsAreSubtotals="1" fieldPosition="0"/>
    </format>
    <format dxfId="2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5F87CB4-2712-408C-91B6-69E36088834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18">
    <pivotField numFmtId="14" showAll="0"/>
    <pivotField showAll="0">
      <items count="5">
        <item x="3"/>
        <item x="1"/>
        <item x="2"/>
        <item x="0"/>
        <item t="default"/>
      </items>
    </pivotField>
    <pivotField showAll="0"/>
    <pivotField axis="axisRow" showAll="0" sortType="descending">
      <items count="5">
        <item x="2"/>
        <item x="1"/>
        <item x="0"/>
        <item x="3"/>
        <item t="default"/>
      </items>
      <autoSortScope>
        <pivotArea dataOnly="0" outline="0" fieldPosition="0">
          <references count="1">
            <reference field="4294967294" count="1" selected="0">
              <x v="0"/>
            </reference>
          </references>
        </pivotArea>
      </autoSortScope>
    </pivotField>
    <pivotField showAll="0">
      <items count="8">
        <item x="6"/>
        <item x="5"/>
        <item x="1"/>
        <item x="3"/>
        <item x="0"/>
        <item x="4"/>
        <item x="2"/>
        <item t="default"/>
      </items>
    </pivotField>
    <pivotField showAll="0"/>
    <pivotField showAll="0">
      <items count="4">
        <item x="2"/>
        <item x="0"/>
        <item x="1"/>
        <item t="default"/>
      </items>
    </pivotField>
    <pivotField showAll="0">
      <items count="6">
        <item x="2"/>
        <item x="0"/>
        <item x="4"/>
        <item x="1"/>
        <item x="3"/>
        <item t="default"/>
      </items>
    </pivotField>
    <pivotField numFmtId="164" showAll="0"/>
    <pivotField numFmtId="164" showAll="0"/>
    <pivotField showAll="0"/>
    <pivotField numFmtId="165" showAll="0"/>
    <pivotField dataField="1" numFmtId="165" showAll="0"/>
    <pivotField showAll="0"/>
    <pivotField showAll="0"/>
    <pivotField numFmtId="165" showAll="0"/>
    <pivotField showAll="0"/>
    <pivotField showAll="0"/>
  </pivotFields>
  <rowFields count="1">
    <field x="3"/>
  </rowFields>
  <rowItems count="5">
    <i>
      <x/>
    </i>
    <i>
      <x v="3"/>
    </i>
    <i>
      <x v="1"/>
    </i>
    <i>
      <x v="2"/>
    </i>
    <i t="grand">
      <x/>
    </i>
  </rowItems>
  <colItems count="1">
    <i/>
  </colItems>
  <dataFields count="1">
    <dataField name="Sum of Revenue_EUR" fld="12" baseField="0" baseItem="0" numFmtId="166"/>
  </dataFields>
  <formats count="1">
    <format dxfId="16">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00EDAC3-C503-4C4A-B345-3C22A6FC0D8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0:A91" firstHeaderRow="1" firstDataRow="1" firstDataCol="0"/>
  <pivotFields count="18">
    <pivotField numFmtId="14" showAll="0"/>
    <pivotField showAll="0">
      <items count="5">
        <item x="3"/>
        <item x="1"/>
        <item x="2"/>
        <item x="0"/>
        <item t="default"/>
      </items>
    </pivotField>
    <pivotField showAll="0"/>
    <pivotField showAll="0">
      <items count="5">
        <item x="2"/>
        <item x="1"/>
        <item x="0"/>
        <item x="3"/>
        <item t="default"/>
      </items>
    </pivotField>
    <pivotField showAll="0">
      <items count="8">
        <item x="6"/>
        <item x="5"/>
        <item x="1"/>
        <item x="3"/>
        <item x="0"/>
        <item x="4"/>
        <item x="2"/>
        <item t="default"/>
      </items>
    </pivotField>
    <pivotField showAll="0"/>
    <pivotField showAll="0">
      <items count="4">
        <item x="2"/>
        <item x="0"/>
        <item x="1"/>
        <item t="default"/>
      </items>
    </pivotField>
    <pivotField showAll="0">
      <items count="6">
        <item x="2"/>
        <item x="0"/>
        <item x="4"/>
        <item x="1"/>
        <item x="3"/>
        <item t="default"/>
      </items>
    </pivotField>
    <pivotField numFmtId="164" showAll="0"/>
    <pivotField numFmtId="164" showAll="0"/>
    <pivotField showAll="0"/>
    <pivotField numFmtId="165" showAll="0"/>
    <pivotField numFmtId="165" showAll="0"/>
    <pivotField dataField="1" showAll="0"/>
    <pivotField showAll="0"/>
    <pivotField numFmtId="165" showAll="0"/>
    <pivotField showAll="0"/>
    <pivotField showAll="0"/>
  </pivotFields>
  <rowItems count="1">
    <i/>
  </rowItems>
  <colItems count="1">
    <i/>
  </colItems>
  <dataFields count="1">
    <dataField name="Average of CTR_%" fld="13" subtotal="average" baseField="0" baseItem="0"/>
  </dataFields>
  <formats count="3">
    <format dxfId="32">
      <pivotArea type="all" dataOnly="0" outline="0" fieldPosition="0"/>
    </format>
    <format dxfId="33">
      <pivotArea outline="0" collapsedLevelsAreSubtotals="1" fieldPosition="0"/>
    </format>
    <format dxfId="3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0FF74B7-D71A-4673-A538-C3012F1711BD}" sourceName="Year">
  <pivotTables>
    <pivotTable tabId="4" name="PivotTable13"/>
    <pivotTable tabId="4" name="PivotTable1"/>
    <pivotTable tabId="4" name="PivotTable10"/>
    <pivotTable tabId="4" name="PivotTable11"/>
    <pivotTable tabId="4" name="PivotTable12"/>
    <pivotTable tabId="4" name="PivotTable14"/>
    <pivotTable tabId="4" name="PivotTable3"/>
    <pivotTable tabId="4" name="PivotTable4"/>
    <pivotTable tabId="4" name="PivotTable5"/>
    <pivotTable tabId="4" name="PivotTable6"/>
  </pivotTables>
  <data>
    <tabular pivotCacheId="608258552">
      <items count="4">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BD5C8679-AEAF-490E-BADB-E3DBFA151139}" sourceName="Channel">
  <pivotTables>
    <pivotTable tabId="4" name="PivotTable13"/>
    <pivotTable tabId="4" name="PivotTable1"/>
    <pivotTable tabId="4" name="PivotTable10"/>
    <pivotTable tabId="4" name="PivotTable11"/>
    <pivotTable tabId="4" name="PivotTable12"/>
    <pivotTable tabId="4" name="PivotTable14"/>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 tabId="3" name="PivotTable1"/>
    <pivotTable tabId="3" name="PivotTable2"/>
    <pivotTable tabId="3" name="PivotTable3"/>
    <pivotTable tabId="3" name="PivotTable4"/>
    <pivotTable tabId="3" name="PivotTable5"/>
  </pivotTables>
  <data>
    <tabular pivotCacheId="608258552">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 xr10:uid="{9D7ABCF0-2C24-4064-A525-C5A26429491B}" sourceName="Campaign">
  <pivotTables>
    <pivotTable tabId="4" name="PivotTable13"/>
    <pivotTable tabId="4" name="PivotTable1"/>
    <pivotTable tabId="4" name="PivotTable10"/>
    <pivotTable tabId="4" name="PivotTable11"/>
    <pivotTable tabId="4" name="PivotTable12"/>
    <pivotTable tabId="4" name="PivotTable14"/>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 tabId="3" name="PivotTable1"/>
    <pivotTable tabId="3" name="PivotTable2"/>
    <pivotTable tabId="3" name="PivotTable3"/>
    <pivotTable tabId="3" name="PivotTable4"/>
    <pivotTable tabId="3" name="PivotTable5"/>
  </pivotTables>
  <data>
    <tabular pivotCacheId="608258552">
      <items count="7">
        <i x="6" s="1"/>
        <i x="5" s="1"/>
        <i x="1" s="1"/>
        <i x="3" s="1"/>
        <i x="0" s="1"/>
        <i x="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95FE0EB-8E4C-493D-9A4F-BF5AE2436DEB}" sourceName="Country">
  <pivotTables>
    <pivotTable tabId="4" name="PivotTable13"/>
    <pivotTable tabId="4" name="PivotTable1"/>
    <pivotTable tabId="4" name="PivotTable10"/>
    <pivotTable tabId="4" name="PivotTable11"/>
    <pivotTable tabId="4" name="PivotTable12"/>
    <pivotTable tabId="4" name="PivotTable14"/>
    <pivotTable tabId="4" name="PivotTable3"/>
    <pivotTable tabId="4" name="PivotTable4"/>
    <pivotTable tabId="4" name="PivotTable5"/>
    <pivotTable tabId="4" name="PivotTable6"/>
    <pivotTable tabId="4" name="PivotTable7"/>
    <pivotTable tabId="4" name="PivotTable8"/>
    <pivotTable tabId="4" name="PivotTable9"/>
    <pivotTable tabId="3" name="PivotTable1"/>
    <pivotTable tabId="3" name="PivotTable2"/>
    <pivotTable tabId="3" name="PivotTable3"/>
    <pivotTable tabId="3" name="PivotTable4"/>
    <pivotTable tabId="3" name="PivotTable5"/>
    <pivotTable tabId="4" name="PivotTable2"/>
  </pivotTables>
  <data>
    <tabular pivotCacheId="608258552">
      <items count="5">
        <i x="2" s="1"/>
        <i x="0" s="1"/>
        <i x="4"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6B50811C-ECD8-4DFE-BA9E-F461C14354CE}" sourceName="Device">
  <pivotTables>
    <pivotTable tabId="4" name="PivotTable13"/>
    <pivotTable tabId="4" name="PivotTable1"/>
    <pivotTable tabId="4" name="PivotTable10"/>
    <pivotTable tabId="4" name="PivotTable11"/>
    <pivotTable tabId="4" name="PivotTable12"/>
    <pivotTable tabId="4" name="PivotTable14"/>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 tabId="3" name="PivotTable1"/>
    <pivotTable tabId="3" name="PivotTable2"/>
    <pivotTable tabId="3" name="PivotTable3"/>
    <pivotTable tabId="3" name="PivotTable4"/>
    <pivotTable tabId="3" name="PivotTable5"/>
  </pivotTables>
  <data>
    <tabular pivotCacheId="60825855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1355B00-26BA-47EE-9879-BA53B9A3063C}" cache="Slicer_Year" caption="Year" rowHeight="241300"/>
  <slicer name="Channel" xr10:uid="{8C1E9D58-4D1D-4564-86E3-81DAF1B75B25}" cache="Slicer_Channel" caption="Channe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A51ECA6A-417C-40DD-B497-E053B45C33F1}" cache="Slicer_Year" caption="Year" columnCount="2" rowHeight="241300"/>
  <slicer name="Channel 1" xr10:uid="{938B0B35-8EB4-4D0A-92AA-13D7500C2D52}" cache="Slicer_Channel" caption="Channel" columnCount="2" rowHeight="241300"/>
  <slicer name="Campaign" xr10:uid="{F49B73FF-0665-43E9-B7F4-B993505161EC}" cache="Slicer_Campaign" caption="Campaign" columnCount="2" rowHeight="241300"/>
  <slicer name="Country" xr10:uid="{26341EC5-7250-47D7-908B-0C2CB70A5D17}" cache="Slicer_Country" caption="Country" columnCount="2" rowHeight="241300"/>
  <slicer name="Device" xr10:uid="{9F653D5D-9FC0-4BBC-BB7C-78258A91394F}" cache="Slicer_Device" caption="Devic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3.xml"/><Relationship Id="rId13" Type="http://schemas.openxmlformats.org/officeDocument/2006/relationships/pivotTable" Target="../pivotTables/pivotTable18.xml"/><Relationship Id="rId3" Type="http://schemas.openxmlformats.org/officeDocument/2006/relationships/pivotTable" Target="../pivotTables/pivotTable8.xml"/><Relationship Id="rId7" Type="http://schemas.openxmlformats.org/officeDocument/2006/relationships/pivotTable" Target="../pivotTables/pivotTable12.xml"/><Relationship Id="rId12" Type="http://schemas.openxmlformats.org/officeDocument/2006/relationships/pivotTable" Target="../pivotTables/pivotTable17.xml"/><Relationship Id="rId2" Type="http://schemas.openxmlformats.org/officeDocument/2006/relationships/pivotTable" Target="../pivotTables/pivotTable7.xml"/><Relationship Id="rId16" Type="http://schemas.microsoft.com/office/2007/relationships/slicer" Target="../slicers/slicer1.xml"/><Relationship Id="rId1" Type="http://schemas.openxmlformats.org/officeDocument/2006/relationships/pivotTable" Target="../pivotTables/pivotTable6.xml"/><Relationship Id="rId6" Type="http://schemas.openxmlformats.org/officeDocument/2006/relationships/pivotTable" Target="../pivotTables/pivotTable11.xml"/><Relationship Id="rId11" Type="http://schemas.openxmlformats.org/officeDocument/2006/relationships/pivotTable" Target="../pivotTables/pivotTable16.xml"/><Relationship Id="rId5" Type="http://schemas.openxmlformats.org/officeDocument/2006/relationships/pivotTable" Target="../pivotTables/pivotTable10.xml"/><Relationship Id="rId15" Type="http://schemas.openxmlformats.org/officeDocument/2006/relationships/drawing" Target="../drawings/drawing1.xml"/><Relationship Id="rId10" Type="http://schemas.openxmlformats.org/officeDocument/2006/relationships/pivotTable" Target="../pivotTables/pivotTable15.xml"/><Relationship Id="rId4" Type="http://schemas.openxmlformats.org/officeDocument/2006/relationships/pivotTable" Target="../pivotTables/pivotTable9.xml"/><Relationship Id="rId9" Type="http://schemas.openxmlformats.org/officeDocument/2006/relationships/pivotTable" Target="../pivotTables/pivotTable14.xml"/><Relationship Id="rId14" Type="http://schemas.openxmlformats.org/officeDocument/2006/relationships/pivotTable" Target="../pivotTables/pivotTable1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D095-7861-4623-B983-222DA2815EFC}">
  <dimension ref="A3:A16"/>
  <sheetViews>
    <sheetView workbookViewId="0">
      <selection activeCell="A3" sqref="A3:A16"/>
    </sheetView>
  </sheetViews>
  <sheetFormatPr defaultRowHeight="14.5" x14ac:dyDescent="0.35"/>
  <cols>
    <col min="1" max="2" width="18.26953125" bestFit="1" customWidth="1"/>
  </cols>
  <sheetData>
    <row r="3" spans="1:1" x14ac:dyDescent="0.35">
      <c r="A3" t="s">
        <v>40</v>
      </c>
    </row>
    <row r="4" spans="1:1" x14ac:dyDescent="0.35">
      <c r="A4" s="3">
        <v>784090.67999999924</v>
      </c>
    </row>
    <row r="6" spans="1:1" x14ac:dyDescent="0.35">
      <c r="A6" t="s">
        <v>41</v>
      </c>
    </row>
    <row r="7" spans="1:1" x14ac:dyDescent="0.35">
      <c r="A7" s="7">
        <v>70099</v>
      </c>
    </row>
    <row r="9" spans="1:1" x14ac:dyDescent="0.35">
      <c r="A9" s="6" t="s">
        <v>43</v>
      </c>
    </row>
    <row r="10" spans="1:1" x14ac:dyDescent="0.35">
      <c r="A10" s="6">
        <v>3.6675333333333331</v>
      </c>
    </row>
    <row r="12" spans="1:1" x14ac:dyDescent="0.35">
      <c r="A12" s="6" t="s">
        <v>44</v>
      </c>
    </row>
    <row r="13" spans="1:1" x14ac:dyDescent="0.35">
      <c r="A13" s="6">
        <v>20.227299999999993</v>
      </c>
    </row>
    <row r="15" spans="1:1" x14ac:dyDescent="0.35">
      <c r="A15" s="7" t="s">
        <v>45</v>
      </c>
    </row>
    <row r="16" spans="1:1" x14ac:dyDescent="0.35">
      <c r="A16" s="7">
        <v>300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5D92B-D76B-4080-AE04-44553C186995}">
  <dimension ref="A3:E94"/>
  <sheetViews>
    <sheetView topLeftCell="A28" workbookViewId="0">
      <selection activeCell="G43" sqref="G43"/>
    </sheetView>
  </sheetViews>
  <sheetFormatPr defaultRowHeight="14.5" x14ac:dyDescent="0.35"/>
  <cols>
    <col min="1" max="1" width="18" bestFit="1" customWidth="1"/>
    <col min="2" max="2" width="18.81640625" bestFit="1" customWidth="1"/>
    <col min="3" max="3" width="12.7265625" bestFit="1" customWidth="1"/>
    <col min="4" max="4" width="18" bestFit="1" customWidth="1"/>
    <col min="5" max="5" width="17.453125" bestFit="1" customWidth="1"/>
  </cols>
  <sheetData>
    <row r="3" spans="1:2" x14ac:dyDescent="0.35">
      <c r="A3" s="5" t="s">
        <v>46</v>
      </c>
      <c r="B3" t="s">
        <v>48</v>
      </c>
    </row>
    <row r="4" spans="1:2" x14ac:dyDescent="0.35">
      <c r="A4" s="8" t="s">
        <v>25</v>
      </c>
      <c r="B4" s="9">
        <v>419050.79000000015</v>
      </c>
    </row>
    <row r="5" spans="1:2" x14ac:dyDescent="0.35">
      <c r="A5" s="8" t="s">
        <v>28</v>
      </c>
      <c r="B5" s="9">
        <v>416369.33999999991</v>
      </c>
    </row>
    <row r="6" spans="1:2" x14ac:dyDescent="0.35">
      <c r="A6" s="8" t="s">
        <v>20</v>
      </c>
      <c r="B6" s="9">
        <v>400166.03</v>
      </c>
    </row>
    <row r="7" spans="1:2" x14ac:dyDescent="0.35">
      <c r="A7" s="8" t="s">
        <v>15</v>
      </c>
      <c r="B7" s="9">
        <v>342054.80999999994</v>
      </c>
    </row>
    <row r="8" spans="1:2" x14ac:dyDescent="0.35">
      <c r="A8" s="8" t="s">
        <v>47</v>
      </c>
      <c r="B8" s="9">
        <v>1577640.97</v>
      </c>
    </row>
    <row r="10" spans="1:2" x14ac:dyDescent="0.35">
      <c r="A10" s="5" t="s">
        <v>46</v>
      </c>
      <c r="B10" t="s">
        <v>42</v>
      </c>
    </row>
    <row r="11" spans="1:2" x14ac:dyDescent="0.35">
      <c r="A11" s="8" t="s">
        <v>36</v>
      </c>
      <c r="B11" s="10">
        <v>79.350000000000009</v>
      </c>
    </row>
    <row r="12" spans="1:2" x14ac:dyDescent="0.35">
      <c r="A12" s="8" t="s">
        <v>34</v>
      </c>
      <c r="B12" s="10">
        <v>154.60000000000005</v>
      </c>
    </row>
    <row r="13" spans="1:2" x14ac:dyDescent="0.35">
      <c r="A13" s="8" t="s">
        <v>21</v>
      </c>
      <c r="B13" s="10">
        <v>151.63</v>
      </c>
    </row>
    <row r="14" spans="1:2" x14ac:dyDescent="0.35">
      <c r="A14" s="8" t="s">
        <v>30</v>
      </c>
      <c r="B14" s="10">
        <v>192.11</v>
      </c>
    </row>
    <row r="15" spans="1:2" x14ac:dyDescent="0.35">
      <c r="A15" s="8" t="s">
        <v>16</v>
      </c>
      <c r="B15" s="10">
        <v>148.51000000000002</v>
      </c>
    </row>
    <row r="16" spans="1:2" x14ac:dyDescent="0.35">
      <c r="A16" s="8" t="s">
        <v>31</v>
      </c>
      <c r="B16" s="10">
        <v>219.88</v>
      </c>
    </row>
    <row r="17" spans="1:2" x14ac:dyDescent="0.35">
      <c r="A17" s="8" t="s">
        <v>29</v>
      </c>
      <c r="B17" s="10">
        <v>154.18</v>
      </c>
    </row>
    <row r="18" spans="1:2" x14ac:dyDescent="0.35">
      <c r="A18" s="8" t="s">
        <v>47</v>
      </c>
      <c r="B18" s="10">
        <v>1100.26</v>
      </c>
    </row>
    <row r="20" spans="1:2" x14ac:dyDescent="0.35">
      <c r="A20" s="5" t="s">
        <v>46</v>
      </c>
      <c r="B20" t="s">
        <v>50</v>
      </c>
    </row>
    <row r="21" spans="1:2" x14ac:dyDescent="0.35">
      <c r="A21" s="8" t="s">
        <v>25</v>
      </c>
      <c r="B21" s="6">
        <v>2.4690361445783138</v>
      </c>
    </row>
    <row r="22" spans="1:2" x14ac:dyDescent="0.35">
      <c r="A22" s="8" t="s">
        <v>20</v>
      </c>
      <c r="B22" s="6">
        <v>2.0087999999999995</v>
      </c>
    </row>
    <row r="23" spans="1:2" x14ac:dyDescent="0.35">
      <c r="A23" s="8" t="s">
        <v>15</v>
      </c>
      <c r="B23" s="6">
        <v>1.8841935483870969</v>
      </c>
    </row>
    <row r="24" spans="1:2" x14ac:dyDescent="0.35">
      <c r="A24" s="8" t="s">
        <v>28</v>
      </c>
      <c r="B24" s="6">
        <v>3.2949999999999995</v>
      </c>
    </row>
    <row r="25" spans="1:2" x14ac:dyDescent="0.35">
      <c r="A25" s="8" t="s">
        <v>47</v>
      </c>
      <c r="B25" s="6">
        <v>2.4533666666666663</v>
      </c>
    </row>
    <row r="27" spans="1:2" x14ac:dyDescent="0.35">
      <c r="A27" s="5" t="s">
        <v>46</v>
      </c>
      <c r="B27" t="s">
        <v>51</v>
      </c>
    </row>
    <row r="28" spans="1:2" x14ac:dyDescent="0.35">
      <c r="A28" s="8" t="s">
        <v>25</v>
      </c>
      <c r="B28" s="6">
        <v>20.067424148424134</v>
      </c>
    </row>
    <row r="29" spans="1:2" x14ac:dyDescent="0.35">
      <c r="A29" s="8" t="s">
        <v>20</v>
      </c>
      <c r="B29" s="6">
        <v>24.112026618341893</v>
      </c>
    </row>
    <row r="30" spans="1:2" x14ac:dyDescent="0.35">
      <c r="A30" s="8" t="s">
        <v>15</v>
      </c>
      <c r="B30" s="6">
        <v>22.541891695773842</v>
      </c>
    </row>
    <row r="31" spans="1:2" x14ac:dyDescent="0.35">
      <c r="A31" s="8" t="s">
        <v>28</v>
      </c>
      <c r="B31" s="6">
        <v>21.713909861634633</v>
      </c>
    </row>
    <row r="32" spans="1:2" x14ac:dyDescent="0.35">
      <c r="A32" s="8" t="s">
        <v>47</v>
      </c>
      <c r="B32" s="6">
        <v>22.029027582545311</v>
      </c>
    </row>
    <row r="34" spans="1:5" x14ac:dyDescent="0.35">
      <c r="A34" s="5" t="s">
        <v>46</v>
      </c>
      <c r="B34" t="s">
        <v>41</v>
      </c>
      <c r="D34" s="13" t="s">
        <v>46</v>
      </c>
      <c r="E34" s="13" t="s">
        <v>41</v>
      </c>
    </row>
    <row r="35" spans="1:5" x14ac:dyDescent="0.35">
      <c r="A35" s="8" t="s">
        <v>22</v>
      </c>
      <c r="B35" s="7">
        <v>17640</v>
      </c>
      <c r="D35" s="8" t="s">
        <v>26</v>
      </c>
      <c r="E35" s="7">
        <v>14470</v>
      </c>
    </row>
    <row r="36" spans="1:5" x14ac:dyDescent="0.35">
      <c r="A36" s="8" t="s">
        <v>17</v>
      </c>
      <c r="B36" s="7">
        <v>19392</v>
      </c>
      <c r="D36" s="8" t="s">
        <v>22</v>
      </c>
      <c r="E36" s="7">
        <v>17640</v>
      </c>
    </row>
    <row r="37" spans="1:5" x14ac:dyDescent="0.35">
      <c r="A37" s="8" t="s">
        <v>32</v>
      </c>
      <c r="B37" s="7">
        <v>18597</v>
      </c>
      <c r="D37" s="8" t="s">
        <v>32</v>
      </c>
      <c r="E37" s="7">
        <v>18597</v>
      </c>
    </row>
    <row r="38" spans="1:5" x14ac:dyDescent="0.35">
      <c r="A38" s="8" t="s">
        <v>26</v>
      </c>
      <c r="B38" s="7">
        <v>14470</v>
      </c>
      <c r="D38" s="8" t="s">
        <v>17</v>
      </c>
      <c r="E38" s="7">
        <v>19392</v>
      </c>
    </row>
    <row r="39" spans="1:5" x14ac:dyDescent="0.35">
      <c r="A39" s="8" t="s">
        <v>47</v>
      </c>
      <c r="B39" s="7">
        <v>70099</v>
      </c>
    </row>
    <row r="41" spans="1:5" x14ac:dyDescent="0.35">
      <c r="A41" s="5" t="s">
        <v>46</v>
      </c>
      <c r="B41" t="s">
        <v>48</v>
      </c>
    </row>
    <row r="42" spans="1:5" x14ac:dyDescent="0.35">
      <c r="A42" s="8" t="s">
        <v>52</v>
      </c>
      <c r="B42" s="7">
        <v>141644.59999999998</v>
      </c>
    </row>
    <row r="43" spans="1:5" x14ac:dyDescent="0.35">
      <c r="A43" s="8" t="s">
        <v>53</v>
      </c>
      <c r="B43" s="7">
        <v>153628.21999999997</v>
      </c>
    </row>
    <row r="44" spans="1:5" x14ac:dyDescent="0.35">
      <c r="A44" s="8" t="s">
        <v>54</v>
      </c>
      <c r="B44" s="7">
        <v>144239.41</v>
      </c>
    </row>
    <row r="45" spans="1:5" x14ac:dyDescent="0.35">
      <c r="A45" s="8" t="s">
        <v>55</v>
      </c>
      <c r="B45" s="7">
        <v>116232.79</v>
      </c>
    </row>
    <row r="46" spans="1:5" x14ac:dyDescent="0.35">
      <c r="A46" s="8" t="s">
        <v>56</v>
      </c>
      <c r="B46" s="7">
        <v>96605.920000000013</v>
      </c>
    </row>
    <row r="47" spans="1:5" x14ac:dyDescent="0.35">
      <c r="A47" s="8" t="s">
        <v>57</v>
      </c>
      <c r="B47" s="7">
        <v>149578.22999999995</v>
      </c>
    </row>
    <row r="48" spans="1:5" x14ac:dyDescent="0.35">
      <c r="A48" s="8" t="s">
        <v>58</v>
      </c>
      <c r="B48" s="7">
        <v>123774.68000000002</v>
      </c>
    </row>
    <row r="49" spans="1:5" x14ac:dyDescent="0.35">
      <c r="A49" s="8" t="s">
        <v>59</v>
      </c>
      <c r="B49" s="7">
        <v>110832.61000000002</v>
      </c>
    </row>
    <row r="50" spans="1:5" x14ac:dyDescent="0.35">
      <c r="A50" s="8" t="s">
        <v>60</v>
      </c>
      <c r="B50" s="7">
        <v>150091.42000000001</v>
      </c>
    </row>
    <row r="51" spans="1:5" x14ac:dyDescent="0.35">
      <c r="A51" s="8" t="s">
        <v>61</v>
      </c>
      <c r="B51" s="7">
        <v>140943.99</v>
      </c>
    </row>
    <row r="52" spans="1:5" x14ac:dyDescent="0.35">
      <c r="A52" s="8" t="s">
        <v>62</v>
      </c>
      <c r="B52" s="7">
        <v>125832.84999999999</v>
      </c>
    </row>
    <row r="53" spans="1:5" x14ac:dyDescent="0.35">
      <c r="A53" s="8" t="s">
        <v>63</v>
      </c>
      <c r="B53" s="7">
        <v>124236.25000000001</v>
      </c>
    </row>
    <row r="54" spans="1:5" x14ac:dyDescent="0.35">
      <c r="A54" s="8" t="s">
        <v>47</v>
      </c>
      <c r="B54" s="7">
        <v>1577640.9700000002</v>
      </c>
    </row>
    <row r="56" spans="1:5" x14ac:dyDescent="0.35">
      <c r="A56" s="5" t="s">
        <v>46</v>
      </c>
      <c r="B56" t="s">
        <v>64</v>
      </c>
    </row>
    <row r="57" spans="1:5" x14ac:dyDescent="0.35">
      <c r="A57" s="8" t="s">
        <v>33</v>
      </c>
      <c r="B57" s="7">
        <v>1606889</v>
      </c>
      <c r="C57" s="11">
        <f>GETPIVOTDATA("Impressions",$A$56,"Country","France")/1000</f>
        <v>1606.8889999999999</v>
      </c>
      <c r="D57" s="8" t="s">
        <v>33</v>
      </c>
      <c r="E57" s="11">
        <f>GETPIVOTDATA("Impressions",$A$56,"Country","France")/1000</f>
        <v>1606.8889999999999</v>
      </c>
    </row>
    <row r="58" spans="1:5" x14ac:dyDescent="0.35">
      <c r="A58" s="8" t="s">
        <v>19</v>
      </c>
      <c r="B58" s="7">
        <v>1800119</v>
      </c>
      <c r="C58" s="11">
        <f>GETPIVOTDATA("Impressions",$A$56,"Country","Germany")/1000</f>
        <v>1800.1189999999999</v>
      </c>
      <c r="D58" s="8" t="s">
        <v>19</v>
      </c>
      <c r="E58" s="11">
        <f>GETPIVOTDATA("Impressions",$A$56,"Country","Germany")/1000</f>
        <v>1800.1189999999999</v>
      </c>
    </row>
    <row r="59" spans="1:5" x14ac:dyDescent="0.35">
      <c r="A59" s="8" t="s">
        <v>37</v>
      </c>
      <c r="B59" s="7">
        <v>1488917</v>
      </c>
      <c r="C59" s="11">
        <f>GETPIVOTDATA("Impressions",$A$56,"Country","Italy")/1000</f>
        <v>1488.9169999999999</v>
      </c>
      <c r="D59" s="8" t="s">
        <v>37</v>
      </c>
      <c r="E59" s="11">
        <f>GETPIVOTDATA("Impressions",$A$56,"Country","Italy")/1000</f>
        <v>1488.9169999999999</v>
      </c>
    </row>
    <row r="60" spans="1:5" x14ac:dyDescent="0.35">
      <c r="A60" s="8" t="s">
        <v>24</v>
      </c>
      <c r="B60" s="7">
        <v>1687627</v>
      </c>
      <c r="C60" s="11">
        <f>GETPIVOTDATA("Impressions",$A$56,"Country","Netherlands")/1000</f>
        <v>1687.627</v>
      </c>
      <c r="D60" s="8" t="s">
        <v>24</v>
      </c>
      <c r="E60" s="11">
        <f>GETPIVOTDATA("Impressions",$A$56,"Country","Netherlands")/1000</f>
        <v>1687.627</v>
      </c>
    </row>
    <row r="61" spans="1:5" x14ac:dyDescent="0.35">
      <c r="A61" s="8" t="s">
        <v>35</v>
      </c>
      <c r="B61" s="7">
        <v>1294825</v>
      </c>
      <c r="C61" s="11">
        <f>GETPIVOTDATA("Impressions",$A$56,"Country","Spain")/1000</f>
        <v>1294.825</v>
      </c>
      <c r="D61" s="8" t="s">
        <v>35</v>
      </c>
      <c r="E61" s="11">
        <f>GETPIVOTDATA("Impressions",$A$56,"Country","Spain")/1000</f>
        <v>1294.825</v>
      </c>
    </row>
    <row r="62" spans="1:5" x14ac:dyDescent="0.35">
      <c r="A62" s="8" t="s">
        <v>47</v>
      </c>
      <c r="B62" s="7">
        <v>7878377</v>
      </c>
      <c r="C62" s="11">
        <f>GETPIVOTDATA("Impressions",$A$56)/1000</f>
        <v>7878.3770000000004</v>
      </c>
    </row>
    <row r="64" spans="1:5" x14ac:dyDescent="0.35">
      <c r="A64" s="5" t="s">
        <v>46</v>
      </c>
      <c r="B64" t="s">
        <v>45</v>
      </c>
    </row>
    <row r="65" spans="1:5" x14ac:dyDescent="0.35">
      <c r="A65" s="8" t="s">
        <v>27</v>
      </c>
      <c r="B65" s="7">
        <v>91</v>
      </c>
    </row>
    <row r="66" spans="1:5" x14ac:dyDescent="0.35">
      <c r="A66" s="8" t="s">
        <v>18</v>
      </c>
      <c r="B66" s="7">
        <v>100</v>
      </c>
    </row>
    <row r="67" spans="1:5" x14ac:dyDescent="0.35">
      <c r="A67" s="8" t="s">
        <v>23</v>
      </c>
      <c r="B67" s="7">
        <v>109</v>
      </c>
    </row>
    <row r="68" spans="1:5" x14ac:dyDescent="0.35">
      <c r="A68" s="8" t="s">
        <v>47</v>
      </c>
      <c r="B68" s="7">
        <v>300</v>
      </c>
    </row>
    <row r="69" spans="1:5" x14ac:dyDescent="0.35">
      <c r="A69" s="12"/>
      <c r="B69" s="12"/>
    </row>
    <row r="70" spans="1:5" x14ac:dyDescent="0.35">
      <c r="A70" s="5" t="s">
        <v>46</v>
      </c>
      <c r="B70" t="s">
        <v>48</v>
      </c>
    </row>
    <row r="71" spans="1:5" x14ac:dyDescent="0.35">
      <c r="A71" s="8" t="s">
        <v>36</v>
      </c>
      <c r="B71" s="9">
        <v>156993.00999999995</v>
      </c>
      <c r="D71" s="8" t="s">
        <v>16</v>
      </c>
      <c r="E71" s="9">
        <v>284856.86000000004</v>
      </c>
    </row>
    <row r="72" spans="1:5" x14ac:dyDescent="0.35">
      <c r="A72" s="8" t="s">
        <v>34</v>
      </c>
      <c r="B72" s="9">
        <v>223517.47999999995</v>
      </c>
      <c r="D72" s="8" t="s">
        <v>31</v>
      </c>
      <c r="E72" s="9">
        <v>248269.87000000002</v>
      </c>
    </row>
    <row r="73" spans="1:5" x14ac:dyDescent="0.35">
      <c r="A73" s="8" t="s">
        <v>21</v>
      </c>
      <c r="B73" s="9">
        <v>204181.20999999996</v>
      </c>
      <c r="D73" s="8" t="s">
        <v>29</v>
      </c>
      <c r="E73" s="9">
        <v>244936.36000000002</v>
      </c>
    </row>
    <row r="74" spans="1:5" x14ac:dyDescent="0.35">
      <c r="A74" s="8" t="s">
        <v>30</v>
      </c>
      <c r="B74" s="9">
        <v>214886.17999999996</v>
      </c>
      <c r="D74" s="8" t="s">
        <v>34</v>
      </c>
      <c r="E74" s="9">
        <v>223517.47999999995</v>
      </c>
    </row>
    <row r="75" spans="1:5" x14ac:dyDescent="0.35">
      <c r="A75" s="8" t="s">
        <v>16</v>
      </c>
      <c r="B75" s="9">
        <v>284856.86000000004</v>
      </c>
      <c r="D75" s="8" t="s">
        <v>30</v>
      </c>
      <c r="E75" s="9">
        <v>214886.17999999996</v>
      </c>
    </row>
    <row r="76" spans="1:5" x14ac:dyDescent="0.35">
      <c r="A76" s="8" t="s">
        <v>31</v>
      </c>
      <c r="B76" s="9">
        <v>248269.87000000002</v>
      </c>
      <c r="D76" s="8" t="s">
        <v>21</v>
      </c>
      <c r="E76" s="9">
        <v>204181.20999999996</v>
      </c>
    </row>
    <row r="77" spans="1:5" x14ac:dyDescent="0.35">
      <c r="A77" s="8" t="s">
        <v>29</v>
      </c>
      <c r="B77" s="9">
        <v>244936.36000000002</v>
      </c>
      <c r="D77" s="8" t="s">
        <v>36</v>
      </c>
      <c r="E77" s="9">
        <v>156993.00999999995</v>
      </c>
    </row>
    <row r="78" spans="1:5" x14ac:dyDescent="0.35">
      <c r="A78" s="8" t="s">
        <v>47</v>
      </c>
      <c r="B78" s="9">
        <v>1577640.97</v>
      </c>
    </row>
    <row r="81" spans="1:1" x14ac:dyDescent="0.35">
      <c r="A81" t="s">
        <v>40</v>
      </c>
    </row>
    <row r="82" spans="1:1" x14ac:dyDescent="0.35">
      <c r="A82" s="3">
        <v>784090.67999999924</v>
      </c>
    </row>
    <row r="84" spans="1:1" x14ac:dyDescent="0.35">
      <c r="A84" t="s">
        <v>41</v>
      </c>
    </row>
    <row r="85" spans="1:1" x14ac:dyDescent="0.35">
      <c r="A85" s="7">
        <v>70099</v>
      </c>
    </row>
    <row r="87" spans="1:1" x14ac:dyDescent="0.35">
      <c r="A87" s="6" t="s">
        <v>43</v>
      </c>
    </row>
    <row r="88" spans="1:1" x14ac:dyDescent="0.35">
      <c r="A88" s="6">
        <v>3.6675333333333331</v>
      </c>
    </row>
    <row r="90" spans="1:1" x14ac:dyDescent="0.35">
      <c r="A90" s="6" t="s">
        <v>44</v>
      </c>
    </row>
    <row r="91" spans="1:1" x14ac:dyDescent="0.35">
      <c r="A91" s="6">
        <v>20.227299999999993</v>
      </c>
    </row>
    <row r="93" spans="1:1" x14ac:dyDescent="0.35">
      <c r="A93" s="7" t="s">
        <v>45</v>
      </c>
    </row>
    <row r="94" spans="1:1" x14ac:dyDescent="0.35">
      <c r="A94" s="7">
        <v>300</v>
      </c>
    </row>
  </sheetData>
  <sortState xmlns:xlrd2="http://schemas.microsoft.com/office/spreadsheetml/2017/richdata2" ref="D71:E77">
    <sortCondition descending="1" ref="E73:E77"/>
  </sortState>
  <pageMargins left="0.7" right="0.7" top="0.75" bottom="0.75" header="0.3" footer="0.3"/>
  <drawing r:id="rId15"/>
  <extLst>
    <ext xmlns:x14="http://schemas.microsoft.com/office/spreadsheetml/2009/9/main" uri="{A8765BA9-456A-4dab-B4F3-ACF838C121DE}">
      <x14:slicerList>
        <x14:slicer r:id="rId1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CCD65-1906-4FEA-9E30-D73A82BC90EA}">
  <dimension ref="A1"/>
  <sheetViews>
    <sheetView showGridLines="0" tabSelected="1" zoomScale="60" zoomScaleNormal="60" workbookViewId="0">
      <selection activeCell="AE9" sqref="AE9"/>
    </sheetView>
  </sheetViews>
  <sheetFormatPr defaultRowHeight="14.5" x14ac:dyDescent="0.35"/>
  <cols>
    <col min="1" max="16384" width="8.726562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D4E6E-2E50-4EB7-93C0-FBBEC138A15C}">
  <dimension ref="A1:R301"/>
  <sheetViews>
    <sheetView zoomScale="80" zoomScaleNormal="80" workbookViewId="0">
      <selection activeCell="T8" sqref="T8"/>
    </sheetView>
  </sheetViews>
  <sheetFormatPr defaultRowHeight="14.5" x14ac:dyDescent="0.35"/>
  <cols>
    <col min="1" max="1" width="10.453125" bestFit="1" customWidth="1"/>
    <col min="2" max="3" width="10.453125" customWidth="1"/>
    <col min="5" max="5" width="18" bestFit="1" customWidth="1"/>
    <col min="6" max="6" width="13.6328125" bestFit="1" customWidth="1"/>
    <col min="9" max="9" width="10.90625" style="2" bestFit="1" customWidth="1"/>
    <col min="10" max="10" width="9.08984375" style="2" bestFit="1" customWidth="1"/>
    <col min="11" max="11" width="11" bestFit="1" customWidth="1"/>
    <col min="12" max="12" width="10.54296875" style="3" bestFit="1" customWidth="1"/>
    <col min="13" max="13" width="10.54296875" style="4" bestFit="1" customWidth="1"/>
    <col min="14" max="14" width="6.81640625" bestFit="1" customWidth="1"/>
    <col min="15" max="15" width="10.6328125" style="4" bestFit="1" customWidth="1"/>
    <col min="16" max="16" width="10.6328125" customWidth="1"/>
    <col min="17" max="17" width="17.54296875" bestFit="1" customWidth="1"/>
  </cols>
  <sheetData>
    <row r="1" spans="1:18" s="15" customFormat="1" x14ac:dyDescent="0.35">
      <c r="A1" s="15" t="s">
        <v>0</v>
      </c>
      <c r="B1" s="15" t="s">
        <v>38</v>
      </c>
      <c r="C1" s="15" t="s">
        <v>39</v>
      </c>
      <c r="D1" s="15" t="s">
        <v>1</v>
      </c>
      <c r="E1" s="15" t="s">
        <v>2</v>
      </c>
      <c r="F1" s="15" t="s">
        <v>3</v>
      </c>
      <c r="G1" s="15" t="s">
        <v>4</v>
      </c>
      <c r="H1" s="15" t="s">
        <v>5</v>
      </c>
      <c r="I1" s="16" t="s">
        <v>6</v>
      </c>
      <c r="J1" s="16" t="s">
        <v>7</v>
      </c>
      <c r="K1" s="15" t="s">
        <v>8</v>
      </c>
      <c r="L1" s="17" t="s">
        <v>9</v>
      </c>
      <c r="M1" s="17" t="s">
        <v>10</v>
      </c>
      <c r="N1" s="15" t="s">
        <v>11</v>
      </c>
      <c r="O1" s="17" t="s">
        <v>12</v>
      </c>
      <c r="P1" s="15" t="s">
        <v>49</v>
      </c>
      <c r="Q1" s="15" t="s">
        <v>13</v>
      </c>
      <c r="R1" s="15" t="s">
        <v>14</v>
      </c>
    </row>
    <row r="2" spans="1:18" x14ac:dyDescent="0.35">
      <c r="A2" s="1">
        <v>45422</v>
      </c>
      <c r="B2" s="1" t="str">
        <f>TEXT(A2,"yyy")</f>
        <v>2024</v>
      </c>
      <c r="C2" s="1" t="str">
        <f>TEXT(A2,"mmm")</f>
        <v>May</v>
      </c>
      <c r="D2" t="s">
        <v>15</v>
      </c>
      <c r="E2" t="s">
        <v>16</v>
      </c>
      <c r="F2" t="s">
        <v>17</v>
      </c>
      <c r="G2" t="s">
        <v>18</v>
      </c>
      <c r="H2" t="s">
        <v>19</v>
      </c>
      <c r="I2" s="2">
        <v>36791</v>
      </c>
      <c r="J2" s="2">
        <v>546</v>
      </c>
      <c r="K2">
        <v>87</v>
      </c>
      <c r="L2" s="3">
        <v>4815.2299999999996</v>
      </c>
      <c r="M2" s="4">
        <v>6854.56</v>
      </c>
      <c r="N2">
        <v>1.48</v>
      </c>
      <c r="O2" s="4">
        <v>8.82</v>
      </c>
      <c r="P2" s="4">
        <f>L2/I2*100</f>
        <v>13.088065015900627</v>
      </c>
      <c r="Q2">
        <v>15.93</v>
      </c>
      <c r="R2">
        <v>1.42</v>
      </c>
    </row>
    <row r="3" spans="1:18" x14ac:dyDescent="0.35">
      <c r="A3" s="1">
        <v>44774</v>
      </c>
      <c r="B3" s="1" t="str">
        <f t="shared" ref="B3:B66" si="0">TEXT(A3,"yyy")</f>
        <v>2022</v>
      </c>
      <c r="C3" s="1" t="str">
        <f t="shared" ref="C3:C66" si="1">TEXT(A3,"mmm")</f>
        <v>Aug</v>
      </c>
      <c r="D3" t="s">
        <v>20</v>
      </c>
      <c r="E3" t="s">
        <v>21</v>
      </c>
      <c r="F3" t="s">
        <v>22</v>
      </c>
      <c r="G3" t="s">
        <v>23</v>
      </c>
      <c r="H3" t="s">
        <v>24</v>
      </c>
      <c r="I3" s="2">
        <v>29695</v>
      </c>
      <c r="J3" s="2">
        <v>3032</v>
      </c>
      <c r="K3">
        <v>443</v>
      </c>
      <c r="L3" s="3">
        <v>2478.19</v>
      </c>
      <c r="M3" s="4">
        <v>1448.72</v>
      </c>
      <c r="N3">
        <v>10.210000000000001</v>
      </c>
      <c r="O3" s="4">
        <v>0.82</v>
      </c>
      <c r="P3" s="4">
        <f t="shared" ref="P3:P66" si="2">L3/I3*100</f>
        <v>8.3454790368748952</v>
      </c>
      <c r="Q3">
        <v>14.61</v>
      </c>
      <c r="R3">
        <v>0.57999999999999996</v>
      </c>
    </row>
    <row r="4" spans="1:18" x14ac:dyDescent="0.35">
      <c r="A4" s="1">
        <v>44700</v>
      </c>
      <c r="B4" s="1" t="str">
        <f t="shared" si="0"/>
        <v>2022</v>
      </c>
      <c r="C4" s="1" t="str">
        <f t="shared" si="1"/>
        <v>May</v>
      </c>
      <c r="D4" t="s">
        <v>25</v>
      </c>
      <c r="E4" t="s">
        <v>21</v>
      </c>
      <c r="F4" t="s">
        <v>26</v>
      </c>
      <c r="G4" t="s">
        <v>27</v>
      </c>
      <c r="H4" t="s">
        <v>19</v>
      </c>
      <c r="I4" s="2">
        <v>45769</v>
      </c>
      <c r="J4" s="2">
        <v>4481</v>
      </c>
      <c r="K4">
        <v>234</v>
      </c>
      <c r="L4" s="3">
        <v>829.06</v>
      </c>
      <c r="M4" s="4">
        <v>1244.8699999999999</v>
      </c>
      <c r="N4">
        <v>9.7899999999999991</v>
      </c>
      <c r="O4" s="4">
        <v>0.19</v>
      </c>
      <c r="P4" s="4">
        <f t="shared" si="2"/>
        <v>1.8114007297515784</v>
      </c>
      <c r="Q4">
        <v>5.22</v>
      </c>
      <c r="R4">
        <v>1.5</v>
      </c>
    </row>
    <row r="5" spans="1:18" x14ac:dyDescent="0.35">
      <c r="A5" s="1">
        <v>45454</v>
      </c>
      <c r="B5" s="1" t="str">
        <f t="shared" si="0"/>
        <v>2024</v>
      </c>
      <c r="C5" s="1" t="str">
        <f t="shared" si="1"/>
        <v>Jun</v>
      </c>
      <c r="D5" t="s">
        <v>28</v>
      </c>
      <c r="E5" t="s">
        <v>29</v>
      </c>
      <c r="F5" t="s">
        <v>26</v>
      </c>
      <c r="G5" t="s">
        <v>27</v>
      </c>
      <c r="H5" t="s">
        <v>24</v>
      </c>
      <c r="I5" s="2">
        <v>35687</v>
      </c>
      <c r="J5" s="2">
        <v>3183</v>
      </c>
      <c r="K5">
        <v>413</v>
      </c>
      <c r="L5" s="3">
        <v>557.11</v>
      </c>
      <c r="M5" s="4">
        <v>3722.56</v>
      </c>
      <c r="N5">
        <v>8.92</v>
      </c>
      <c r="O5" s="4">
        <v>0.18</v>
      </c>
      <c r="P5" s="4">
        <f t="shared" si="2"/>
        <v>1.5611006809202232</v>
      </c>
      <c r="Q5">
        <v>12.98</v>
      </c>
      <c r="R5">
        <v>6.68</v>
      </c>
    </row>
    <row r="6" spans="1:18" x14ac:dyDescent="0.35">
      <c r="A6" s="1">
        <v>45102</v>
      </c>
      <c r="B6" s="1" t="str">
        <f t="shared" si="0"/>
        <v>2023</v>
      </c>
      <c r="C6" s="1" t="str">
        <f t="shared" si="1"/>
        <v>Jun</v>
      </c>
      <c r="D6" t="s">
        <v>25</v>
      </c>
      <c r="E6" t="s">
        <v>30</v>
      </c>
      <c r="F6" t="s">
        <v>22</v>
      </c>
      <c r="G6" t="s">
        <v>18</v>
      </c>
      <c r="H6" t="s">
        <v>19</v>
      </c>
      <c r="I6" s="2">
        <v>37401</v>
      </c>
      <c r="J6" s="2">
        <v>464</v>
      </c>
      <c r="K6">
        <v>159</v>
      </c>
      <c r="L6" s="3">
        <v>1367.06</v>
      </c>
      <c r="M6" s="4">
        <v>3157.44</v>
      </c>
      <c r="N6">
        <v>1.24</v>
      </c>
      <c r="O6" s="4">
        <v>2.95</v>
      </c>
      <c r="P6" s="4">
        <f t="shared" si="2"/>
        <v>3.655142910617363</v>
      </c>
      <c r="Q6">
        <v>34.270000000000003</v>
      </c>
      <c r="R6">
        <v>2.31</v>
      </c>
    </row>
    <row r="7" spans="1:18" x14ac:dyDescent="0.35">
      <c r="A7" s="1">
        <v>45362</v>
      </c>
      <c r="B7" s="1" t="str">
        <f t="shared" si="0"/>
        <v>2024</v>
      </c>
      <c r="C7" s="1" t="str">
        <f t="shared" si="1"/>
        <v>Mar</v>
      </c>
      <c r="D7" t="s">
        <v>25</v>
      </c>
      <c r="E7" t="s">
        <v>31</v>
      </c>
      <c r="F7" t="s">
        <v>32</v>
      </c>
      <c r="G7" t="s">
        <v>27</v>
      </c>
      <c r="H7" t="s">
        <v>19</v>
      </c>
      <c r="I7" s="2">
        <v>44039</v>
      </c>
      <c r="J7" s="2">
        <v>3983</v>
      </c>
      <c r="K7">
        <v>434</v>
      </c>
      <c r="L7" s="3">
        <v>3609.21</v>
      </c>
      <c r="M7" s="4">
        <v>6631.15</v>
      </c>
      <c r="N7">
        <v>9.0399999999999991</v>
      </c>
      <c r="O7" s="4">
        <v>0.91</v>
      </c>
      <c r="P7" s="4">
        <f t="shared" si="2"/>
        <v>8.1954858193873612</v>
      </c>
      <c r="Q7">
        <v>10.9</v>
      </c>
      <c r="R7">
        <v>1.84</v>
      </c>
    </row>
    <row r="8" spans="1:18" x14ac:dyDescent="0.35">
      <c r="A8" s="1">
        <v>45539</v>
      </c>
      <c r="B8" s="1" t="str">
        <f t="shared" si="0"/>
        <v>2024</v>
      </c>
      <c r="C8" s="1" t="str">
        <f t="shared" si="1"/>
        <v>Sep</v>
      </c>
      <c r="D8" t="s">
        <v>20</v>
      </c>
      <c r="E8" t="s">
        <v>30</v>
      </c>
      <c r="F8" t="s">
        <v>26</v>
      </c>
      <c r="G8" t="s">
        <v>27</v>
      </c>
      <c r="H8" t="s">
        <v>33</v>
      </c>
      <c r="I8" s="2">
        <v>41945</v>
      </c>
      <c r="J8" s="2">
        <v>2244</v>
      </c>
      <c r="K8">
        <v>498</v>
      </c>
      <c r="L8" s="3">
        <v>2148.0500000000002</v>
      </c>
      <c r="M8" s="4">
        <v>9962.2199999999993</v>
      </c>
      <c r="N8">
        <v>5.35</v>
      </c>
      <c r="O8" s="4">
        <v>0.96</v>
      </c>
      <c r="P8" s="4">
        <f t="shared" si="2"/>
        <v>5.1211109786625348</v>
      </c>
      <c r="Q8">
        <v>22.19</v>
      </c>
      <c r="R8">
        <v>4.6399999999999997</v>
      </c>
    </row>
    <row r="9" spans="1:18" x14ac:dyDescent="0.35">
      <c r="A9" s="1">
        <v>45614</v>
      </c>
      <c r="B9" s="1" t="str">
        <f t="shared" si="0"/>
        <v>2024</v>
      </c>
      <c r="C9" s="1" t="str">
        <f t="shared" si="1"/>
        <v>Nov</v>
      </c>
      <c r="D9" t="s">
        <v>28</v>
      </c>
      <c r="E9" t="s">
        <v>16</v>
      </c>
      <c r="F9" t="s">
        <v>17</v>
      </c>
      <c r="G9" t="s">
        <v>23</v>
      </c>
      <c r="H9" t="s">
        <v>24</v>
      </c>
      <c r="I9" s="2">
        <v>10083</v>
      </c>
      <c r="J9" s="2">
        <v>1283</v>
      </c>
      <c r="K9">
        <v>237</v>
      </c>
      <c r="L9" s="3">
        <v>3961.78</v>
      </c>
      <c r="M9" s="4">
        <v>3236.43</v>
      </c>
      <c r="N9">
        <v>12.72</v>
      </c>
      <c r="O9" s="4">
        <v>3.09</v>
      </c>
      <c r="P9" s="4">
        <f t="shared" si="2"/>
        <v>39.291679063770708</v>
      </c>
      <c r="Q9">
        <v>18.47</v>
      </c>
      <c r="R9">
        <v>0.82</v>
      </c>
    </row>
    <row r="10" spans="1:18" x14ac:dyDescent="0.35">
      <c r="A10" s="1">
        <v>45490</v>
      </c>
      <c r="B10" s="1" t="str">
        <f t="shared" si="0"/>
        <v>2024</v>
      </c>
      <c r="C10" s="1" t="str">
        <f t="shared" si="1"/>
        <v>Jul</v>
      </c>
      <c r="D10" t="s">
        <v>28</v>
      </c>
      <c r="E10" t="s">
        <v>34</v>
      </c>
      <c r="F10" t="s">
        <v>22</v>
      </c>
      <c r="G10" t="s">
        <v>27</v>
      </c>
      <c r="H10" t="s">
        <v>35</v>
      </c>
      <c r="I10" s="2">
        <v>16975</v>
      </c>
      <c r="J10" s="2">
        <v>4020</v>
      </c>
      <c r="K10">
        <v>379</v>
      </c>
      <c r="L10" s="3">
        <v>4779.9799999999996</v>
      </c>
      <c r="M10" s="4">
        <v>3491.96</v>
      </c>
      <c r="N10">
        <v>23.68</v>
      </c>
      <c r="O10" s="4">
        <v>1.19</v>
      </c>
      <c r="P10" s="4">
        <f t="shared" si="2"/>
        <v>28.158939617083945</v>
      </c>
      <c r="Q10">
        <v>9.43</v>
      </c>
      <c r="R10">
        <v>0.73</v>
      </c>
    </row>
    <row r="11" spans="1:18" x14ac:dyDescent="0.35">
      <c r="A11" s="1">
        <v>44835</v>
      </c>
      <c r="B11" s="1" t="str">
        <f t="shared" si="0"/>
        <v>2022</v>
      </c>
      <c r="C11" s="1" t="str">
        <f t="shared" si="1"/>
        <v>Oct</v>
      </c>
      <c r="D11" t="s">
        <v>20</v>
      </c>
      <c r="E11" t="s">
        <v>34</v>
      </c>
      <c r="F11" t="s">
        <v>32</v>
      </c>
      <c r="G11" t="s">
        <v>23</v>
      </c>
      <c r="H11" t="s">
        <v>35</v>
      </c>
      <c r="I11" s="2">
        <v>9607</v>
      </c>
      <c r="J11" s="2">
        <v>3182</v>
      </c>
      <c r="K11">
        <v>96</v>
      </c>
      <c r="L11" s="3">
        <v>1528.43</v>
      </c>
      <c r="M11" s="4">
        <v>7828.28</v>
      </c>
      <c r="N11">
        <v>33.119999999999997</v>
      </c>
      <c r="O11" s="4">
        <v>0.48</v>
      </c>
      <c r="P11" s="4">
        <f t="shared" si="2"/>
        <v>15.909545123347559</v>
      </c>
      <c r="Q11">
        <v>3.02</v>
      </c>
      <c r="R11">
        <v>5.12</v>
      </c>
    </row>
    <row r="12" spans="1:18" x14ac:dyDescent="0.35">
      <c r="A12" s="1">
        <v>45493</v>
      </c>
      <c r="B12" s="1" t="str">
        <f t="shared" si="0"/>
        <v>2024</v>
      </c>
      <c r="C12" s="1" t="str">
        <f t="shared" si="1"/>
        <v>Jul</v>
      </c>
      <c r="D12" t="s">
        <v>28</v>
      </c>
      <c r="E12" t="s">
        <v>36</v>
      </c>
      <c r="F12" t="s">
        <v>32</v>
      </c>
      <c r="G12" t="s">
        <v>18</v>
      </c>
      <c r="H12" t="s">
        <v>24</v>
      </c>
      <c r="I12" s="2">
        <v>29511</v>
      </c>
      <c r="J12" s="2">
        <v>3317</v>
      </c>
      <c r="K12">
        <v>250</v>
      </c>
      <c r="L12" s="3">
        <v>4066.42</v>
      </c>
      <c r="M12" s="4">
        <v>9923.2800000000007</v>
      </c>
      <c r="N12">
        <v>11.24</v>
      </c>
      <c r="O12" s="4">
        <v>1.23</v>
      </c>
      <c r="P12" s="4">
        <f t="shared" si="2"/>
        <v>13.779336518586291</v>
      </c>
      <c r="Q12">
        <v>7.54</v>
      </c>
      <c r="R12">
        <v>2.44</v>
      </c>
    </row>
    <row r="13" spans="1:18" x14ac:dyDescent="0.35">
      <c r="A13" s="1">
        <v>44740</v>
      </c>
      <c r="B13" s="1" t="str">
        <f t="shared" si="0"/>
        <v>2022</v>
      </c>
      <c r="C13" s="1" t="str">
        <f t="shared" si="1"/>
        <v>Jun</v>
      </c>
      <c r="D13" t="s">
        <v>25</v>
      </c>
      <c r="E13" t="s">
        <v>34</v>
      </c>
      <c r="F13" t="s">
        <v>32</v>
      </c>
      <c r="G13" t="s">
        <v>27</v>
      </c>
      <c r="H13" t="s">
        <v>24</v>
      </c>
      <c r="I13" s="2">
        <v>6149</v>
      </c>
      <c r="J13" s="2">
        <v>2696</v>
      </c>
      <c r="K13">
        <v>338</v>
      </c>
      <c r="L13" s="3">
        <v>159.68</v>
      </c>
      <c r="M13" s="4">
        <v>3213.13</v>
      </c>
      <c r="N13">
        <v>43.84</v>
      </c>
      <c r="O13" s="4">
        <v>0.06</v>
      </c>
      <c r="P13" s="4">
        <f t="shared" si="2"/>
        <v>2.5968450154496665</v>
      </c>
      <c r="Q13">
        <v>12.54</v>
      </c>
      <c r="R13">
        <v>20.12</v>
      </c>
    </row>
    <row r="14" spans="1:18" x14ac:dyDescent="0.35">
      <c r="A14" s="1">
        <v>45056</v>
      </c>
      <c r="B14" s="1" t="str">
        <f t="shared" si="0"/>
        <v>2023</v>
      </c>
      <c r="C14" s="1" t="str">
        <f t="shared" si="1"/>
        <v>May</v>
      </c>
      <c r="D14" t="s">
        <v>25</v>
      </c>
      <c r="E14" t="s">
        <v>34</v>
      </c>
      <c r="F14" t="s">
        <v>32</v>
      </c>
      <c r="G14" t="s">
        <v>27</v>
      </c>
      <c r="H14" t="s">
        <v>24</v>
      </c>
      <c r="I14" s="2">
        <v>44898</v>
      </c>
      <c r="J14" s="2">
        <v>2334</v>
      </c>
      <c r="K14">
        <v>13</v>
      </c>
      <c r="L14" s="3">
        <v>4379.58</v>
      </c>
      <c r="M14" s="4">
        <v>1414.03</v>
      </c>
      <c r="N14">
        <v>5.2</v>
      </c>
      <c r="O14" s="4">
        <v>1.88</v>
      </c>
      <c r="P14" s="4">
        <f t="shared" si="2"/>
        <v>9.7545102231725238</v>
      </c>
      <c r="Q14">
        <v>0.56000000000000005</v>
      </c>
      <c r="R14">
        <v>0.32</v>
      </c>
    </row>
    <row r="15" spans="1:18" x14ac:dyDescent="0.35">
      <c r="A15" s="1">
        <v>44732</v>
      </c>
      <c r="B15" s="1" t="str">
        <f t="shared" si="0"/>
        <v>2022</v>
      </c>
      <c r="C15" s="1" t="str">
        <f t="shared" si="1"/>
        <v>Jun</v>
      </c>
      <c r="D15" t="s">
        <v>28</v>
      </c>
      <c r="E15" t="s">
        <v>36</v>
      </c>
      <c r="F15" t="s">
        <v>26</v>
      </c>
      <c r="G15" t="s">
        <v>18</v>
      </c>
      <c r="H15" t="s">
        <v>33</v>
      </c>
      <c r="I15" s="2">
        <v>8026</v>
      </c>
      <c r="J15" s="2">
        <v>4798</v>
      </c>
      <c r="K15">
        <v>2</v>
      </c>
      <c r="L15" s="3">
        <v>1587.2</v>
      </c>
      <c r="M15" s="4">
        <v>4603.6400000000003</v>
      </c>
      <c r="N15">
        <v>59.78</v>
      </c>
      <c r="O15" s="4">
        <v>0.33</v>
      </c>
      <c r="P15" s="4">
        <f t="shared" si="2"/>
        <v>19.775728881136306</v>
      </c>
      <c r="Q15">
        <v>0.04</v>
      </c>
      <c r="R15">
        <v>2.9</v>
      </c>
    </row>
    <row r="16" spans="1:18" x14ac:dyDescent="0.35">
      <c r="A16" s="1">
        <v>44422</v>
      </c>
      <c r="B16" s="1" t="str">
        <f t="shared" si="0"/>
        <v>2021</v>
      </c>
      <c r="C16" s="1" t="str">
        <f t="shared" si="1"/>
        <v>Aug</v>
      </c>
      <c r="D16" t="s">
        <v>28</v>
      </c>
      <c r="E16" t="s">
        <v>21</v>
      </c>
      <c r="F16" t="s">
        <v>22</v>
      </c>
      <c r="G16" t="s">
        <v>23</v>
      </c>
      <c r="H16" t="s">
        <v>37</v>
      </c>
      <c r="I16" s="2">
        <v>21752</v>
      </c>
      <c r="J16" s="2">
        <v>3864</v>
      </c>
      <c r="K16">
        <v>308</v>
      </c>
      <c r="L16" s="3">
        <v>1993.57</v>
      </c>
      <c r="M16" s="4">
        <v>8346.98</v>
      </c>
      <c r="N16">
        <v>17.760000000000002</v>
      </c>
      <c r="O16" s="4">
        <v>0.52</v>
      </c>
      <c r="P16" s="4">
        <f t="shared" si="2"/>
        <v>9.1649963221772719</v>
      </c>
      <c r="Q16">
        <v>7.97</v>
      </c>
      <c r="R16">
        <v>4.1900000000000004</v>
      </c>
    </row>
    <row r="17" spans="1:18" x14ac:dyDescent="0.35">
      <c r="A17" s="1">
        <v>45104</v>
      </c>
      <c r="B17" s="1" t="str">
        <f t="shared" si="0"/>
        <v>2023</v>
      </c>
      <c r="C17" s="1" t="str">
        <f t="shared" si="1"/>
        <v>Jun</v>
      </c>
      <c r="D17" t="s">
        <v>15</v>
      </c>
      <c r="E17" t="s">
        <v>29</v>
      </c>
      <c r="F17" t="s">
        <v>22</v>
      </c>
      <c r="G17" t="s">
        <v>27</v>
      </c>
      <c r="H17" t="s">
        <v>33</v>
      </c>
      <c r="I17" s="2">
        <v>29592</v>
      </c>
      <c r="J17" s="2">
        <v>1334</v>
      </c>
      <c r="K17">
        <v>372</v>
      </c>
      <c r="L17" s="3">
        <v>4549.37</v>
      </c>
      <c r="M17" s="4">
        <v>7637.53</v>
      </c>
      <c r="N17">
        <v>4.51</v>
      </c>
      <c r="O17" s="4">
        <v>3.41</v>
      </c>
      <c r="P17" s="4">
        <f t="shared" si="2"/>
        <v>15.373648283319815</v>
      </c>
      <c r="Q17">
        <v>27.89</v>
      </c>
      <c r="R17">
        <v>1.68</v>
      </c>
    </row>
    <row r="18" spans="1:18" x14ac:dyDescent="0.35">
      <c r="A18" s="1">
        <v>44385</v>
      </c>
      <c r="B18" s="1" t="str">
        <f t="shared" si="0"/>
        <v>2021</v>
      </c>
      <c r="C18" s="1" t="str">
        <f t="shared" si="1"/>
        <v>Jul</v>
      </c>
      <c r="D18" t="s">
        <v>20</v>
      </c>
      <c r="E18" t="s">
        <v>30</v>
      </c>
      <c r="F18" t="s">
        <v>26</v>
      </c>
      <c r="G18" t="s">
        <v>27</v>
      </c>
      <c r="H18" t="s">
        <v>33</v>
      </c>
      <c r="I18" s="2">
        <v>34153</v>
      </c>
      <c r="J18" s="2">
        <v>1453</v>
      </c>
      <c r="K18">
        <v>164</v>
      </c>
      <c r="L18" s="3">
        <v>2092.1799999999998</v>
      </c>
      <c r="M18" s="4">
        <v>8211.82</v>
      </c>
      <c r="N18">
        <v>4.25</v>
      </c>
      <c r="O18" s="4">
        <v>1.44</v>
      </c>
      <c r="P18" s="4">
        <f t="shared" si="2"/>
        <v>6.1259040201446426</v>
      </c>
      <c r="Q18">
        <v>11.29</v>
      </c>
      <c r="R18">
        <v>3.93</v>
      </c>
    </row>
    <row r="19" spans="1:18" x14ac:dyDescent="0.35">
      <c r="A19" s="1">
        <v>44892</v>
      </c>
      <c r="B19" s="1" t="str">
        <f t="shared" si="0"/>
        <v>2022</v>
      </c>
      <c r="C19" s="1" t="str">
        <f t="shared" si="1"/>
        <v>Nov</v>
      </c>
      <c r="D19" t="s">
        <v>20</v>
      </c>
      <c r="E19" t="s">
        <v>21</v>
      </c>
      <c r="F19" t="s">
        <v>17</v>
      </c>
      <c r="G19" t="s">
        <v>27</v>
      </c>
      <c r="H19" t="s">
        <v>35</v>
      </c>
      <c r="I19" s="2">
        <v>38598</v>
      </c>
      <c r="J19" s="2">
        <v>1861</v>
      </c>
      <c r="K19">
        <v>162</v>
      </c>
      <c r="L19" s="3">
        <v>4156.7700000000004</v>
      </c>
      <c r="M19" s="4">
        <v>3502.25</v>
      </c>
      <c r="N19">
        <v>4.82</v>
      </c>
      <c r="O19" s="4">
        <v>2.23</v>
      </c>
      <c r="P19" s="4">
        <f t="shared" si="2"/>
        <v>10.769392196486866</v>
      </c>
      <c r="Q19">
        <v>8.6999999999999993</v>
      </c>
      <c r="R19">
        <v>0.84</v>
      </c>
    </row>
    <row r="20" spans="1:18" x14ac:dyDescent="0.35">
      <c r="A20" s="1">
        <v>44360</v>
      </c>
      <c r="B20" s="1" t="str">
        <f t="shared" si="0"/>
        <v>2021</v>
      </c>
      <c r="C20" s="1" t="str">
        <f t="shared" si="1"/>
        <v>Jun</v>
      </c>
      <c r="D20" t="s">
        <v>25</v>
      </c>
      <c r="E20" t="s">
        <v>31</v>
      </c>
      <c r="F20" t="s">
        <v>22</v>
      </c>
      <c r="G20" t="s">
        <v>23</v>
      </c>
      <c r="H20" t="s">
        <v>37</v>
      </c>
      <c r="I20" s="2">
        <v>11050</v>
      </c>
      <c r="J20" s="2">
        <v>4019</v>
      </c>
      <c r="K20">
        <v>140</v>
      </c>
      <c r="L20" s="3">
        <v>3484.44</v>
      </c>
      <c r="M20" s="4">
        <v>7632.87</v>
      </c>
      <c r="N20">
        <v>36.369999999999997</v>
      </c>
      <c r="O20" s="4">
        <v>0.87</v>
      </c>
      <c r="P20" s="4">
        <f t="shared" si="2"/>
        <v>31.533393665158371</v>
      </c>
      <c r="Q20">
        <v>3.48</v>
      </c>
      <c r="R20">
        <v>2.19</v>
      </c>
    </row>
    <row r="21" spans="1:18" x14ac:dyDescent="0.35">
      <c r="A21" s="1">
        <v>45550</v>
      </c>
      <c r="B21" s="1" t="str">
        <f t="shared" si="0"/>
        <v>2024</v>
      </c>
      <c r="C21" s="1" t="str">
        <f t="shared" si="1"/>
        <v>Sep</v>
      </c>
      <c r="D21" t="s">
        <v>20</v>
      </c>
      <c r="E21" t="s">
        <v>16</v>
      </c>
      <c r="F21" t="s">
        <v>32</v>
      </c>
      <c r="G21" t="s">
        <v>18</v>
      </c>
      <c r="H21" t="s">
        <v>24</v>
      </c>
      <c r="I21" s="2">
        <v>44065</v>
      </c>
      <c r="J21" s="2">
        <v>1904</v>
      </c>
      <c r="K21">
        <v>64</v>
      </c>
      <c r="L21" s="3">
        <v>2833.05</v>
      </c>
      <c r="M21" s="4">
        <v>3036.17</v>
      </c>
      <c r="N21">
        <v>4.32</v>
      </c>
      <c r="O21" s="4">
        <v>1.49</v>
      </c>
      <c r="P21" s="4">
        <f t="shared" si="2"/>
        <v>6.4292522410076032</v>
      </c>
      <c r="Q21">
        <v>3.36</v>
      </c>
      <c r="R21">
        <v>1.07</v>
      </c>
    </row>
    <row r="22" spans="1:18" x14ac:dyDescent="0.35">
      <c r="A22" s="1">
        <v>44552</v>
      </c>
      <c r="B22" s="1" t="str">
        <f t="shared" si="0"/>
        <v>2021</v>
      </c>
      <c r="C22" s="1" t="str">
        <f t="shared" si="1"/>
        <v>Dec</v>
      </c>
      <c r="D22" t="s">
        <v>15</v>
      </c>
      <c r="E22" t="s">
        <v>30</v>
      </c>
      <c r="F22" t="s">
        <v>22</v>
      </c>
      <c r="G22" t="s">
        <v>18</v>
      </c>
      <c r="H22" t="s">
        <v>19</v>
      </c>
      <c r="I22" s="2">
        <v>48099</v>
      </c>
      <c r="J22" s="2">
        <v>1119</v>
      </c>
      <c r="K22">
        <v>24</v>
      </c>
      <c r="L22" s="3">
        <v>1186.07</v>
      </c>
      <c r="M22" s="4">
        <v>6147.84</v>
      </c>
      <c r="N22">
        <v>2.33</v>
      </c>
      <c r="O22" s="4">
        <v>1.06</v>
      </c>
      <c r="P22" s="4">
        <f t="shared" si="2"/>
        <v>2.4658932618141747</v>
      </c>
      <c r="Q22">
        <v>2.14</v>
      </c>
      <c r="R22">
        <v>5.18</v>
      </c>
    </row>
    <row r="23" spans="1:18" x14ac:dyDescent="0.35">
      <c r="A23" s="1">
        <v>44392</v>
      </c>
      <c r="B23" s="1" t="str">
        <f t="shared" si="0"/>
        <v>2021</v>
      </c>
      <c r="C23" s="1" t="str">
        <f t="shared" si="1"/>
        <v>Jul</v>
      </c>
      <c r="D23" t="s">
        <v>15</v>
      </c>
      <c r="E23" t="s">
        <v>30</v>
      </c>
      <c r="F23" t="s">
        <v>22</v>
      </c>
      <c r="G23" t="s">
        <v>18</v>
      </c>
      <c r="H23" t="s">
        <v>37</v>
      </c>
      <c r="I23" s="2">
        <v>6769</v>
      </c>
      <c r="J23" s="2">
        <v>3053</v>
      </c>
      <c r="K23">
        <v>325</v>
      </c>
      <c r="L23" s="3">
        <v>1388.33</v>
      </c>
      <c r="M23" s="4">
        <v>7921.07</v>
      </c>
      <c r="N23">
        <v>45.1</v>
      </c>
      <c r="O23" s="4">
        <v>0.45</v>
      </c>
      <c r="P23" s="4">
        <f t="shared" si="2"/>
        <v>20.510119663170336</v>
      </c>
      <c r="Q23">
        <v>10.65</v>
      </c>
      <c r="R23">
        <v>5.71</v>
      </c>
    </row>
    <row r="24" spans="1:18" x14ac:dyDescent="0.35">
      <c r="A24" s="1">
        <v>44369</v>
      </c>
      <c r="B24" s="1" t="str">
        <f t="shared" si="0"/>
        <v>2021</v>
      </c>
      <c r="C24" s="1" t="str">
        <f t="shared" si="1"/>
        <v>Jun</v>
      </c>
      <c r="D24" t="s">
        <v>20</v>
      </c>
      <c r="E24" t="s">
        <v>30</v>
      </c>
      <c r="F24" t="s">
        <v>17</v>
      </c>
      <c r="G24" t="s">
        <v>18</v>
      </c>
      <c r="H24" t="s">
        <v>33</v>
      </c>
      <c r="I24" s="2">
        <v>29301</v>
      </c>
      <c r="J24" s="2">
        <v>4507</v>
      </c>
      <c r="K24">
        <v>77</v>
      </c>
      <c r="L24" s="3">
        <v>601.73</v>
      </c>
      <c r="M24" s="4">
        <v>2570.16</v>
      </c>
      <c r="N24">
        <v>15.38</v>
      </c>
      <c r="O24" s="4">
        <v>0.13</v>
      </c>
      <c r="P24" s="4">
        <f t="shared" si="2"/>
        <v>2.0536159175454762</v>
      </c>
      <c r="Q24">
        <v>1.71</v>
      </c>
      <c r="R24">
        <v>4.2699999999999996</v>
      </c>
    </row>
    <row r="25" spans="1:18" x14ac:dyDescent="0.35">
      <c r="A25" s="1">
        <v>45084</v>
      </c>
      <c r="B25" s="1" t="str">
        <f t="shared" si="0"/>
        <v>2023</v>
      </c>
      <c r="C25" s="1" t="str">
        <f t="shared" si="1"/>
        <v>Jun</v>
      </c>
      <c r="D25" t="s">
        <v>25</v>
      </c>
      <c r="E25" t="s">
        <v>31</v>
      </c>
      <c r="F25" t="s">
        <v>26</v>
      </c>
      <c r="G25" t="s">
        <v>27</v>
      </c>
      <c r="H25" t="s">
        <v>19</v>
      </c>
      <c r="I25" s="2">
        <v>24514</v>
      </c>
      <c r="J25" s="2">
        <v>3383</v>
      </c>
      <c r="K25">
        <v>284</v>
      </c>
      <c r="L25" s="3">
        <v>2196.56</v>
      </c>
      <c r="M25" s="4">
        <v>6348.9</v>
      </c>
      <c r="N25">
        <v>13.8</v>
      </c>
      <c r="O25" s="4">
        <v>0.65</v>
      </c>
      <c r="P25" s="4">
        <f t="shared" si="2"/>
        <v>8.9604307742514475</v>
      </c>
      <c r="Q25">
        <v>8.39</v>
      </c>
      <c r="R25">
        <v>2.89</v>
      </c>
    </row>
    <row r="26" spans="1:18" x14ac:dyDescent="0.35">
      <c r="A26" s="1">
        <v>44326</v>
      </c>
      <c r="B26" s="1" t="str">
        <f t="shared" si="0"/>
        <v>2021</v>
      </c>
      <c r="C26" s="1" t="str">
        <f t="shared" si="1"/>
        <v>May</v>
      </c>
      <c r="D26" t="s">
        <v>15</v>
      </c>
      <c r="E26" t="s">
        <v>29</v>
      </c>
      <c r="F26" t="s">
        <v>26</v>
      </c>
      <c r="G26" t="s">
        <v>18</v>
      </c>
      <c r="H26" t="s">
        <v>33</v>
      </c>
      <c r="I26" s="2">
        <v>42346</v>
      </c>
      <c r="J26" s="2">
        <v>4374</v>
      </c>
      <c r="K26">
        <v>166</v>
      </c>
      <c r="L26" s="3">
        <v>4945.49</v>
      </c>
      <c r="M26" s="4">
        <v>8401.86</v>
      </c>
      <c r="N26">
        <v>10.33</v>
      </c>
      <c r="O26" s="4">
        <v>1.1299999999999999</v>
      </c>
      <c r="P26" s="4">
        <f t="shared" si="2"/>
        <v>11.678765408775327</v>
      </c>
      <c r="Q26">
        <v>3.8</v>
      </c>
      <c r="R26">
        <v>1.7</v>
      </c>
    </row>
    <row r="27" spans="1:18" x14ac:dyDescent="0.35">
      <c r="A27" s="1">
        <v>44481</v>
      </c>
      <c r="B27" s="1" t="str">
        <f t="shared" si="0"/>
        <v>2021</v>
      </c>
      <c r="C27" s="1" t="str">
        <f t="shared" si="1"/>
        <v>Oct</v>
      </c>
      <c r="D27" t="s">
        <v>15</v>
      </c>
      <c r="E27" t="s">
        <v>36</v>
      </c>
      <c r="F27" t="s">
        <v>22</v>
      </c>
      <c r="G27" t="s">
        <v>23</v>
      </c>
      <c r="H27" t="s">
        <v>33</v>
      </c>
      <c r="I27" s="2">
        <v>44747</v>
      </c>
      <c r="J27" s="2">
        <v>3820</v>
      </c>
      <c r="K27">
        <v>494</v>
      </c>
      <c r="L27" s="3">
        <v>4117.3500000000004</v>
      </c>
      <c r="M27" s="4">
        <v>5852.26</v>
      </c>
      <c r="N27">
        <v>8.5399999999999991</v>
      </c>
      <c r="O27" s="4">
        <v>1.08</v>
      </c>
      <c r="P27" s="4">
        <f t="shared" si="2"/>
        <v>9.2013989764676971</v>
      </c>
      <c r="Q27">
        <v>12.93</v>
      </c>
      <c r="R27">
        <v>1.42</v>
      </c>
    </row>
    <row r="28" spans="1:18" x14ac:dyDescent="0.35">
      <c r="A28" s="1">
        <v>44546</v>
      </c>
      <c r="B28" s="1" t="str">
        <f t="shared" si="0"/>
        <v>2021</v>
      </c>
      <c r="C28" s="1" t="str">
        <f t="shared" si="1"/>
        <v>Dec</v>
      </c>
      <c r="D28" t="s">
        <v>28</v>
      </c>
      <c r="E28" t="s">
        <v>31</v>
      </c>
      <c r="F28" t="s">
        <v>26</v>
      </c>
      <c r="G28" t="s">
        <v>27</v>
      </c>
      <c r="H28" t="s">
        <v>33</v>
      </c>
      <c r="I28" s="2">
        <v>48651</v>
      </c>
      <c r="J28" s="2">
        <v>810</v>
      </c>
      <c r="K28">
        <v>303</v>
      </c>
      <c r="L28" s="3">
        <v>276.58</v>
      </c>
      <c r="M28" s="4">
        <v>5572.4</v>
      </c>
      <c r="N28">
        <v>1.66</v>
      </c>
      <c r="O28" s="4">
        <v>0.34</v>
      </c>
      <c r="P28" s="4">
        <f t="shared" si="2"/>
        <v>0.568498078148445</v>
      </c>
      <c r="Q28">
        <v>37.409999999999997</v>
      </c>
      <c r="R28">
        <v>20.149999999999999</v>
      </c>
    </row>
    <row r="29" spans="1:18" x14ac:dyDescent="0.35">
      <c r="A29" s="1">
        <v>44361</v>
      </c>
      <c r="B29" s="1" t="str">
        <f t="shared" si="0"/>
        <v>2021</v>
      </c>
      <c r="C29" s="1" t="str">
        <f t="shared" si="1"/>
        <v>Jun</v>
      </c>
      <c r="D29" t="s">
        <v>20</v>
      </c>
      <c r="E29" t="s">
        <v>16</v>
      </c>
      <c r="F29" t="s">
        <v>32</v>
      </c>
      <c r="G29" t="s">
        <v>23</v>
      </c>
      <c r="H29" t="s">
        <v>33</v>
      </c>
      <c r="I29" s="2">
        <v>30837</v>
      </c>
      <c r="J29" s="2">
        <v>1356</v>
      </c>
      <c r="K29">
        <v>177</v>
      </c>
      <c r="L29" s="3">
        <v>2716.74</v>
      </c>
      <c r="M29" s="4">
        <v>3843.67</v>
      </c>
      <c r="N29">
        <v>4.4000000000000004</v>
      </c>
      <c r="O29" s="4">
        <v>2</v>
      </c>
      <c r="P29" s="4">
        <f t="shared" si="2"/>
        <v>8.8100009728572815</v>
      </c>
      <c r="Q29">
        <v>13.05</v>
      </c>
      <c r="R29">
        <v>1.41</v>
      </c>
    </row>
    <row r="30" spans="1:18" x14ac:dyDescent="0.35">
      <c r="A30" s="1">
        <v>45404</v>
      </c>
      <c r="B30" s="1" t="str">
        <f t="shared" si="0"/>
        <v>2024</v>
      </c>
      <c r="C30" s="1" t="str">
        <f t="shared" si="1"/>
        <v>Apr</v>
      </c>
      <c r="D30" t="s">
        <v>25</v>
      </c>
      <c r="E30" t="s">
        <v>36</v>
      </c>
      <c r="F30" t="s">
        <v>22</v>
      </c>
      <c r="G30" t="s">
        <v>18</v>
      </c>
      <c r="H30" t="s">
        <v>33</v>
      </c>
      <c r="I30" s="2">
        <v>12439</v>
      </c>
      <c r="J30" s="2">
        <v>1544</v>
      </c>
      <c r="K30">
        <v>61</v>
      </c>
      <c r="L30" s="3">
        <v>3278.86</v>
      </c>
      <c r="M30" s="4">
        <v>626.89</v>
      </c>
      <c r="N30">
        <v>12.41</v>
      </c>
      <c r="O30" s="4">
        <v>2.12</v>
      </c>
      <c r="P30" s="4">
        <f t="shared" si="2"/>
        <v>26.359514430420454</v>
      </c>
      <c r="Q30">
        <v>3.95</v>
      </c>
      <c r="R30">
        <v>0.19</v>
      </c>
    </row>
    <row r="31" spans="1:18" x14ac:dyDescent="0.35">
      <c r="A31" s="1">
        <v>45413</v>
      </c>
      <c r="B31" s="1" t="str">
        <f t="shared" si="0"/>
        <v>2024</v>
      </c>
      <c r="C31" s="1" t="str">
        <f t="shared" si="1"/>
        <v>May</v>
      </c>
      <c r="D31" t="s">
        <v>20</v>
      </c>
      <c r="E31" t="s">
        <v>31</v>
      </c>
      <c r="F31" t="s">
        <v>32</v>
      </c>
      <c r="G31" t="s">
        <v>27</v>
      </c>
      <c r="H31" t="s">
        <v>35</v>
      </c>
      <c r="I31" s="2">
        <v>27728</v>
      </c>
      <c r="J31" s="2">
        <v>3840</v>
      </c>
      <c r="K31">
        <v>95</v>
      </c>
      <c r="L31" s="3">
        <v>2605.35</v>
      </c>
      <c r="M31" s="4">
        <v>1191.03</v>
      </c>
      <c r="N31">
        <v>13.85</v>
      </c>
      <c r="O31" s="4">
        <v>0.68</v>
      </c>
      <c r="P31" s="4">
        <f t="shared" si="2"/>
        <v>9.3960978072706283</v>
      </c>
      <c r="Q31">
        <v>2.4700000000000002</v>
      </c>
      <c r="R31">
        <v>0.46</v>
      </c>
    </row>
    <row r="32" spans="1:18" x14ac:dyDescent="0.35">
      <c r="A32" s="1">
        <v>45554</v>
      </c>
      <c r="B32" s="1" t="str">
        <f t="shared" si="0"/>
        <v>2024</v>
      </c>
      <c r="C32" s="1" t="str">
        <f t="shared" si="1"/>
        <v>Sep</v>
      </c>
      <c r="D32" t="s">
        <v>25</v>
      </c>
      <c r="E32" t="s">
        <v>16</v>
      </c>
      <c r="F32" t="s">
        <v>32</v>
      </c>
      <c r="G32" t="s">
        <v>27</v>
      </c>
      <c r="H32" t="s">
        <v>35</v>
      </c>
      <c r="I32" s="2">
        <v>42048</v>
      </c>
      <c r="J32" s="2">
        <v>2098</v>
      </c>
      <c r="K32">
        <v>272</v>
      </c>
      <c r="L32" s="3">
        <v>994.99</v>
      </c>
      <c r="M32" s="4">
        <v>6893.05</v>
      </c>
      <c r="N32">
        <v>4.99</v>
      </c>
      <c r="O32" s="4">
        <v>0.47</v>
      </c>
      <c r="P32" s="4">
        <f t="shared" si="2"/>
        <v>2.3663194444444446</v>
      </c>
      <c r="Q32">
        <v>12.96</v>
      </c>
      <c r="R32">
        <v>6.93</v>
      </c>
    </row>
    <row r="33" spans="1:18" x14ac:dyDescent="0.35">
      <c r="A33" s="1">
        <v>45129</v>
      </c>
      <c r="B33" s="1" t="str">
        <f t="shared" si="0"/>
        <v>2023</v>
      </c>
      <c r="C33" s="1" t="str">
        <f t="shared" si="1"/>
        <v>Jul</v>
      </c>
      <c r="D33" t="s">
        <v>20</v>
      </c>
      <c r="E33" t="s">
        <v>34</v>
      </c>
      <c r="F33" t="s">
        <v>17</v>
      </c>
      <c r="G33" t="s">
        <v>18</v>
      </c>
      <c r="H33" t="s">
        <v>33</v>
      </c>
      <c r="I33" s="2">
        <v>16948</v>
      </c>
      <c r="J33" s="2">
        <v>1438</v>
      </c>
      <c r="K33">
        <v>261</v>
      </c>
      <c r="L33" s="3">
        <v>2941.81</v>
      </c>
      <c r="M33" s="4">
        <v>2870.81</v>
      </c>
      <c r="N33">
        <v>8.48</v>
      </c>
      <c r="O33" s="4">
        <v>2.0499999999999998</v>
      </c>
      <c r="P33" s="4">
        <f t="shared" si="2"/>
        <v>17.357859334434742</v>
      </c>
      <c r="Q33">
        <v>18.149999999999999</v>
      </c>
      <c r="R33">
        <v>0.98</v>
      </c>
    </row>
    <row r="34" spans="1:18" x14ac:dyDescent="0.35">
      <c r="A34" s="1">
        <v>44302</v>
      </c>
      <c r="B34" s="1" t="str">
        <f t="shared" si="0"/>
        <v>2021</v>
      </c>
      <c r="C34" s="1" t="str">
        <f t="shared" si="1"/>
        <v>Apr</v>
      </c>
      <c r="D34" t="s">
        <v>28</v>
      </c>
      <c r="E34" t="s">
        <v>29</v>
      </c>
      <c r="F34" t="s">
        <v>32</v>
      </c>
      <c r="G34" t="s">
        <v>27</v>
      </c>
      <c r="H34" t="s">
        <v>37</v>
      </c>
      <c r="I34" s="2">
        <v>15170</v>
      </c>
      <c r="J34" s="2">
        <v>62</v>
      </c>
      <c r="K34">
        <v>268</v>
      </c>
      <c r="L34" s="3">
        <v>1952.04</v>
      </c>
      <c r="M34" s="4">
        <v>426.45</v>
      </c>
      <c r="N34">
        <v>0.41</v>
      </c>
      <c r="O34" s="4">
        <v>31.48</v>
      </c>
      <c r="P34" s="4">
        <f t="shared" si="2"/>
        <v>12.86776532630191</v>
      </c>
      <c r="Q34">
        <v>432.26</v>
      </c>
      <c r="R34">
        <v>0.22</v>
      </c>
    </row>
    <row r="35" spans="1:18" x14ac:dyDescent="0.35">
      <c r="A35" s="1">
        <v>45175</v>
      </c>
      <c r="B35" s="1" t="str">
        <f t="shared" si="0"/>
        <v>2023</v>
      </c>
      <c r="C35" s="1" t="str">
        <f t="shared" si="1"/>
        <v>Sep</v>
      </c>
      <c r="D35" t="s">
        <v>15</v>
      </c>
      <c r="E35" t="s">
        <v>36</v>
      </c>
      <c r="F35" t="s">
        <v>22</v>
      </c>
      <c r="G35" t="s">
        <v>27</v>
      </c>
      <c r="H35" t="s">
        <v>35</v>
      </c>
      <c r="I35" s="2">
        <v>33459</v>
      </c>
      <c r="J35" s="2">
        <v>3590</v>
      </c>
      <c r="K35">
        <v>221</v>
      </c>
      <c r="L35" s="3">
        <v>2614.04</v>
      </c>
      <c r="M35" s="4">
        <v>6134.19</v>
      </c>
      <c r="N35">
        <v>10.73</v>
      </c>
      <c r="O35" s="4">
        <v>0.73</v>
      </c>
      <c r="P35" s="4">
        <f t="shared" si="2"/>
        <v>7.8126662482441196</v>
      </c>
      <c r="Q35">
        <v>6.16</v>
      </c>
      <c r="R35">
        <v>2.35</v>
      </c>
    </row>
    <row r="36" spans="1:18" x14ac:dyDescent="0.35">
      <c r="A36" s="1">
        <v>45581</v>
      </c>
      <c r="B36" s="1" t="str">
        <f t="shared" si="0"/>
        <v>2024</v>
      </c>
      <c r="C36" s="1" t="str">
        <f t="shared" si="1"/>
        <v>Oct</v>
      </c>
      <c r="D36" t="s">
        <v>28</v>
      </c>
      <c r="E36" t="s">
        <v>34</v>
      </c>
      <c r="F36" t="s">
        <v>22</v>
      </c>
      <c r="G36" t="s">
        <v>27</v>
      </c>
      <c r="H36" t="s">
        <v>24</v>
      </c>
      <c r="I36" s="2">
        <v>1226</v>
      </c>
      <c r="J36" s="2">
        <v>2513</v>
      </c>
      <c r="K36">
        <v>58</v>
      </c>
      <c r="L36" s="3">
        <v>3119.5</v>
      </c>
      <c r="M36" s="4">
        <v>3836.43</v>
      </c>
      <c r="N36">
        <v>204.98</v>
      </c>
      <c r="O36" s="4">
        <v>1.24</v>
      </c>
      <c r="P36" s="4">
        <f t="shared" si="2"/>
        <v>254.4453507340946</v>
      </c>
      <c r="Q36">
        <v>2.31</v>
      </c>
      <c r="R36">
        <v>1.23</v>
      </c>
    </row>
    <row r="37" spans="1:18" x14ac:dyDescent="0.35">
      <c r="A37" s="1">
        <v>45392</v>
      </c>
      <c r="B37" s="1" t="str">
        <f t="shared" si="0"/>
        <v>2024</v>
      </c>
      <c r="C37" s="1" t="str">
        <f t="shared" si="1"/>
        <v>Apr</v>
      </c>
      <c r="D37" t="s">
        <v>28</v>
      </c>
      <c r="E37" t="s">
        <v>16</v>
      </c>
      <c r="F37" t="s">
        <v>17</v>
      </c>
      <c r="G37" t="s">
        <v>18</v>
      </c>
      <c r="H37" t="s">
        <v>35</v>
      </c>
      <c r="I37" s="2">
        <v>42778</v>
      </c>
      <c r="J37" s="2">
        <v>1959</v>
      </c>
      <c r="K37">
        <v>311</v>
      </c>
      <c r="L37" s="3">
        <v>4312.67</v>
      </c>
      <c r="M37" s="4">
        <v>8309.31</v>
      </c>
      <c r="N37">
        <v>4.58</v>
      </c>
      <c r="O37" s="4">
        <v>2.2000000000000002</v>
      </c>
      <c r="P37" s="4">
        <f t="shared" si="2"/>
        <v>10.08151386226565</v>
      </c>
      <c r="Q37">
        <v>15.88</v>
      </c>
      <c r="R37">
        <v>1.93</v>
      </c>
    </row>
    <row r="38" spans="1:18" x14ac:dyDescent="0.35">
      <c r="A38" s="1">
        <v>45464</v>
      </c>
      <c r="B38" s="1" t="str">
        <f t="shared" si="0"/>
        <v>2024</v>
      </c>
      <c r="C38" s="1" t="str">
        <f t="shared" si="1"/>
        <v>Jun</v>
      </c>
      <c r="D38" t="s">
        <v>15</v>
      </c>
      <c r="E38" t="s">
        <v>34</v>
      </c>
      <c r="F38" t="s">
        <v>17</v>
      </c>
      <c r="G38" t="s">
        <v>23</v>
      </c>
      <c r="H38" t="s">
        <v>37</v>
      </c>
      <c r="I38" s="2">
        <v>6872</v>
      </c>
      <c r="J38" s="2">
        <v>610</v>
      </c>
      <c r="K38">
        <v>351</v>
      </c>
      <c r="L38" s="3">
        <v>116.6</v>
      </c>
      <c r="M38" s="4">
        <v>2333.13</v>
      </c>
      <c r="N38">
        <v>8.8800000000000008</v>
      </c>
      <c r="O38" s="4">
        <v>0.19</v>
      </c>
      <c r="P38" s="4">
        <f t="shared" si="2"/>
        <v>1.6967403958090803</v>
      </c>
      <c r="Q38">
        <v>57.54</v>
      </c>
      <c r="R38">
        <v>20.010000000000002</v>
      </c>
    </row>
    <row r="39" spans="1:18" x14ac:dyDescent="0.35">
      <c r="A39" s="1">
        <v>44450</v>
      </c>
      <c r="B39" s="1" t="str">
        <f t="shared" si="0"/>
        <v>2021</v>
      </c>
      <c r="C39" s="1" t="str">
        <f t="shared" si="1"/>
        <v>Sep</v>
      </c>
      <c r="D39" t="s">
        <v>15</v>
      </c>
      <c r="E39" t="s">
        <v>36</v>
      </c>
      <c r="F39" t="s">
        <v>22</v>
      </c>
      <c r="G39" t="s">
        <v>27</v>
      </c>
      <c r="H39" t="s">
        <v>19</v>
      </c>
      <c r="I39" s="2">
        <v>43613</v>
      </c>
      <c r="J39" s="2">
        <v>3923</v>
      </c>
      <c r="K39">
        <v>205</v>
      </c>
      <c r="L39" s="3">
        <v>1321.55</v>
      </c>
      <c r="M39" s="4">
        <v>444.71</v>
      </c>
      <c r="N39">
        <v>9</v>
      </c>
      <c r="O39" s="4">
        <v>0.34</v>
      </c>
      <c r="P39" s="4">
        <f t="shared" si="2"/>
        <v>3.03017448925779</v>
      </c>
      <c r="Q39">
        <v>5.23</v>
      </c>
      <c r="R39">
        <v>0.34</v>
      </c>
    </row>
    <row r="40" spans="1:18" x14ac:dyDescent="0.35">
      <c r="A40" s="1">
        <v>45258</v>
      </c>
      <c r="B40" s="1" t="str">
        <f t="shared" si="0"/>
        <v>2023</v>
      </c>
      <c r="C40" s="1" t="str">
        <f t="shared" si="1"/>
        <v>Nov</v>
      </c>
      <c r="D40" t="s">
        <v>15</v>
      </c>
      <c r="E40" t="s">
        <v>29</v>
      </c>
      <c r="F40" t="s">
        <v>32</v>
      </c>
      <c r="G40" t="s">
        <v>23</v>
      </c>
      <c r="H40" t="s">
        <v>37</v>
      </c>
      <c r="I40" s="2">
        <v>39431</v>
      </c>
      <c r="J40" s="2">
        <v>1942</v>
      </c>
      <c r="K40">
        <v>125</v>
      </c>
      <c r="L40" s="3">
        <v>2574.7800000000002</v>
      </c>
      <c r="M40" s="4">
        <v>9820.93</v>
      </c>
      <c r="N40">
        <v>4.93</v>
      </c>
      <c r="O40" s="4">
        <v>1.33</v>
      </c>
      <c r="P40" s="4">
        <f t="shared" si="2"/>
        <v>6.5298369303340014</v>
      </c>
      <c r="Q40">
        <v>6.44</v>
      </c>
      <c r="R40">
        <v>3.81</v>
      </c>
    </row>
    <row r="41" spans="1:18" x14ac:dyDescent="0.35">
      <c r="A41" s="1">
        <v>44491</v>
      </c>
      <c r="B41" s="1" t="str">
        <f t="shared" si="0"/>
        <v>2021</v>
      </c>
      <c r="C41" s="1" t="str">
        <f t="shared" si="1"/>
        <v>Oct</v>
      </c>
      <c r="D41" t="s">
        <v>28</v>
      </c>
      <c r="E41" t="s">
        <v>21</v>
      </c>
      <c r="F41" t="s">
        <v>32</v>
      </c>
      <c r="G41" t="s">
        <v>27</v>
      </c>
      <c r="H41" t="s">
        <v>19</v>
      </c>
      <c r="I41" s="2">
        <v>16105</v>
      </c>
      <c r="J41" s="2">
        <v>2219</v>
      </c>
      <c r="K41">
        <v>135</v>
      </c>
      <c r="L41" s="3">
        <v>4248.1000000000004</v>
      </c>
      <c r="M41" s="4">
        <v>7912.18</v>
      </c>
      <c r="N41">
        <v>13.78</v>
      </c>
      <c r="O41" s="4">
        <v>1.91</v>
      </c>
      <c r="P41" s="4">
        <f t="shared" si="2"/>
        <v>26.377522508537719</v>
      </c>
      <c r="Q41">
        <v>6.08</v>
      </c>
      <c r="R41">
        <v>1.86</v>
      </c>
    </row>
    <row r="42" spans="1:18" x14ac:dyDescent="0.35">
      <c r="A42" s="1">
        <v>45317</v>
      </c>
      <c r="B42" s="1" t="str">
        <f t="shared" si="0"/>
        <v>2024</v>
      </c>
      <c r="C42" s="1" t="str">
        <f t="shared" si="1"/>
        <v>Jan</v>
      </c>
      <c r="D42" t="s">
        <v>15</v>
      </c>
      <c r="E42" t="s">
        <v>36</v>
      </c>
      <c r="F42" t="s">
        <v>32</v>
      </c>
      <c r="G42" t="s">
        <v>18</v>
      </c>
      <c r="H42" t="s">
        <v>37</v>
      </c>
      <c r="I42" s="2">
        <v>3335</v>
      </c>
      <c r="J42" s="2">
        <v>3356</v>
      </c>
      <c r="K42">
        <v>389</v>
      </c>
      <c r="L42" s="3">
        <v>3559.09</v>
      </c>
      <c r="M42" s="4">
        <v>9706.56</v>
      </c>
      <c r="N42">
        <v>100.63</v>
      </c>
      <c r="O42" s="4">
        <v>1.06</v>
      </c>
      <c r="P42" s="4">
        <f t="shared" si="2"/>
        <v>106.71934032983508</v>
      </c>
      <c r="Q42">
        <v>11.59</v>
      </c>
      <c r="R42">
        <v>2.73</v>
      </c>
    </row>
    <row r="43" spans="1:18" x14ac:dyDescent="0.35">
      <c r="A43" s="1">
        <v>45186</v>
      </c>
      <c r="B43" s="1" t="str">
        <f t="shared" si="0"/>
        <v>2023</v>
      </c>
      <c r="C43" s="1" t="str">
        <f t="shared" si="1"/>
        <v>Sep</v>
      </c>
      <c r="D43" t="s">
        <v>28</v>
      </c>
      <c r="E43" t="s">
        <v>36</v>
      </c>
      <c r="F43" t="s">
        <v>26</v>
      </c>
      <c r="G43" t="s">
        <v>27</v>
      </c>
      <c r="H43" t="s">
        <v>19</v>
      </c>
      <c r="I43" s="2">
        <v>25165</v>
      </c>
      <c r="J43" s="2">
        <v>2010</v>
      </c>
      <c r="K43">
        <v>88</v>
      </c>
      <c r="L43" s="3">
        <v>4354.79</v>
      </c>
      <c r="M43" s="4">
        <v>5200.57</v>
      </c>
      <c r="N43">
        <v>7.99</v>
      </c>
      <c r="O43" s="4">
        <v>2.17</v>
      </c>
      <c r="P43" s="4">
        <f t="shared" si="2"/>
        <v>17.304947347506459</v>
      </c>
      <c r="Q43">
        <v>4.38</v>
      </c>
      <c r="R43">
        <v>1.19</v>
      </c>
    </row>
    <row r="44" spans="1:18" x14ac:dyDescent="0.35">
      <c r="A44" s="1">
        <v>45571</v>
      </c>
      <c r="B44" s="1" t="str">
        <f t="shared" si="0"/>
        <v>2024</v>
      </c>
      <c r="C44" s="1" t="str">
        <f t="shared" si="1"/>
        <v>Oct</v>
      </c>
      <c r="D44" t="s">
        <v>28</v>
      </c>
      <c r="E44" t="s">
        <v>34</v>
      </c>
      <c r="F44" t="s">
        <v>26</v>
      </c>
      <c r="G44" t="s">
        <v>18</v>
      </c>
      <c r="H44" t="s">
        <v>35</v>
      </c>
      <c r="I44" s="2">
        <v>19739</v>
      </c>
      <c r="J44" s="2">
        <v>194</v>
      </c>
      <c r="K44">
        <v>369</v>
      </c>
      <c r="L44" s="3">
        <v>1091.1400000000001</v>
      </c>
      <c r="M44" s="4">
        <v>1393.17</v>
      </c>
      <c r="N44">
        <v>0.98</v>
      </c>
      <c r="O44" s="4">
        <v>5.62</v>
      </c>
      <c r="P44" s="4">
        <f t="shared" si="2"/>
        <v>5.5278382896803286</v>
      </c>
      <c r="Q44">
        <v>190.21</v>
      </c>
      <c r="R44">
        <v>1.28</v>
      </c>
    </row>
    <row r="45" spans="1:18" x14ac:dyDescent="0.35">
      <c r="A45" s="1">
        <v>45644</v>
      </c>
      <c r="B45" s="1" t="str">
        <f t="shared" si="0"/>
        <v>2024</v>
      </c>
      <c r="C45" s="1" t="str">
        <f t="shared" si="1"/>
        <v>Dec</v>
      </c>
      <c r="D45" t="s">
        <v>20</v>
      </c>
      <c r="E45" t="s">
        <v>29</v>
      </c>
      <c r="F45" t="s">
        <v>22</v>
      </c>
      <c r="G45" t="s">
        <v>27</v>
      </c>
      <c r="H45" t="s">
        <v>35</v>
      </c>
      <c r="I45" s="2">
        <v>1794</v>
      </c>
      <c r="J45" s="2">
        <v>2310</v>
      </c>
      <c r="K45">
        <v>37</v>
      </c>
      <c r="L45" s="3">
        <v>4395.33</v>
      </c>
      <c r="M45" s="4">
        <v>9903.8799999999992</v>
      </c>
      <c r="N45">
        <v>128.76</v>
      </c>
      <c r="O45" s="4">
        <v>1.9</v>
      </c>
      <c r="P45" s="4">
        <f t="shared" si="2"/>
        <v>245.00167224080269</v>
      </c>
      <c r="Q45">
        <v>1.6</v>
      </c>
      <c r="R45">
        <v>2.25</v>
      </c>
    </row>
    <row r="46" spans="1:18" x14ac:dyDescent="0.35">
      <c r="A46" s="1">
        <v>44382</v>
      </c>
      <c r="B46" s="1" t="str">
        <f t="shared" si="0"/>
        <v>2021</v>
      </c>
      <c r="C46" s="1" t="str">
        <f t="shared" si="1"/>
        <v>Jul</v>
      </c>
      <c r="D46" t="s">
        <v>28</v>
      </c>
      <c r="E46" t="s">
        <v>16</v>
      </c>
      <c r="F46" t="s">
        <v>22</v>
      </c>
      <c r="G46" t="s">
        <v>18</v>
      </c>
      <c r="H46" t="s">
        <v>37</v>
      </c>
      <c r="I46" s="2">
        <v>15121</v>
      </c>
      <c r="J46" s="2">
        <v>830</v>
      </c>
      <c r="K46">
        <v>265</v>
      </c>
      <c r="L46" s="3">
        <v>4724.57</v>
      </c>
      <c r="M46" s="4">
        <v>2966.8</v>
      </c>
      <c r="N46">
        <v>5.49</v>
      </c>
      <c r="O46" s="4">
        <v>5.69</v>
      </c>
      <c r="P46" s="4">
        <f t="shared" si="2"/>
        <v>31.245089610475496</v>
      </c>
      <c r="Q46">
        <v>31.93</v>
      </c>
      <c r="R46">
        <v>0.63</v>
      </c>
    </row>
    <row r="47" spans="1:18" x14ac:dyDescent="0.35">
      <c r="A47" s="1">
        <v>45357</v>
      </c>
      <c r="B47" s="1" t="str">
        <f t="shared" si="0"/>
        <v>2024</v>
      </c>
      <c r="C47" s="1" t="str">
        <f t="shared" si="1"/>
        <v>Mar</v>
      </c>
      <c r="D47" t="s">
        <v>25</v>
      </c>
      <c r="E47" t="s">
        <v>21</v>
      </c>
      <c r="F47" t="s">
        <v>17</v>
      </c>
      <c r="G47" t="s">
        <v>18</v>
      </c>
      <c r="H47" t="s">
        <v>24</v>
      </c>
      <c r="I47" s="2">
        <v>16096</v>
      </c>
      <c r="J47" s="2">
        <v>3036</v>
      </c>
      <c r="K47">
        <v>319</v>
      </c>
      <c r="L47" s="3">
        <v>4689.17</v>
      </c>
      <c r="M47" s="4">
        <v>1452.97</v>
      </c>
      <c r="N47">
        <v>18.86</v>
      </c>
      <c r="O47" s="4">
        <v>1.54</v>
      </c>
      <c r="P47" s="4">
        <f t="shared" si="2"/>
        <v>29.132517395626245</v>
      </c>
      <c r="Q47">
        <v>10.51</v>
      </c>
      <c r="R47">
        <v>0.31</v>
      </c>
    </row>
    <row r="48" spans="1:18" x14ac:dyDescent="0.35">
      <c r="A48" s="1">
        <v>45179</v>
      </c>
      <c r="B48" s="1" t="str">
        <f t="shared" si="0"/>
        <v>2023</v>
      </c>
      <c r="C48" s="1" t="str">
        <f t="shared" si="1"/>
        <v>Sep</v>
      </c>
      <c r="D48" t="s">
        <v>28</v>
      </c>
      <c r="E48" t="s">
        <v>29</v>
      </c>
      <c r="F48" t="s">
        <v>22</v>
      </c>
      <c r="G48" t="s">
        <v>27</v>
      </c>
      <c r="H48" t="s">
        <v>37</v>
      </c>
      <c r="I48" s="2">
        <v>31859</v>
      </c>
      <c r="J48" s="2">
        <v>73</v>
      </c>
      <c r="K48">
        <v>262</v>
      </c>
      <c r="L48" s="3">
        <v>3569.32</v>
      </c>
      <c r="M48" s="4">
        <v>8925.08</v>
      </c>
      <c r="N48">
        <v>0.23</v>
      </c>
      <c r="O48" s="4">
        <v>48.89</v>
      </c>
      <c r="P48" s="4">
        <f t="shared" si="2"/>
        <v>11.203490379484604</v>
      </c>
      <c r="Q48">
        <v>358.9</v>
      </c>
      <c r="R48">
        <v>2.5</v>
      </c>
    </row>
    <row r="49" spans="1:18" x14ac:dyDescent="0.35">
      <c r="A49" s="1">
        <v>45616</v>
      </c>
      <c r="B49" s="1" t="str">
        <f t="shared" si="0"/>
        <v>2024</v>
      </c>
      <c r="C49" s="1" t="str">
        <f t="shared" si="1"/>
        <v>Nov</v>
      </c>
      <c r="D49" t="s">
        <v>25</v>
      </c>
      <c r="E49" t="s">
        <v>16</v>
      </c>
      <c r="F49" t="s">
        <v>22</v>
      </c>
      <c r="G49" t="s">
        <v>18</v>
      </c>
      <c r="H49" t="s">
        <v>19</v>
      </c>
      <c r="I49" s="2">
        <v>12724</v>
      </c>
      <c r="J49" s="2">
        <v>3402</v>
      </c>
      <c r="K49">
        <v>418</v>
      </c>
      <c r="L49" s="3">
        <v>897</v>
      </c>
      <c r="M49" s="4">
        <v>1960.41</v>
      </c>
      <c r="N49">
        <v>26.74</v>
      </c>
      <c r="O49" s="4">
        <v>0.26</v>
      </c>
      <c r="P49" s="4">
        <f t="shared" si="2"/>
        <v>7.049669915121032</v>
      </c>
      <c r="Q49">
        <v>12.29</v>
      </c>
      <c r="R49">
        <v>2.19</v>
      </c>
    </row>
    <row r="50" spans="1:18" x14ac:dyDescent="0.35">
      <c r="A50" s="1">
        <v>44965</v>
      </c>
      <c r="B50" s="1" t="str">
        <f t="shared" si="0"/>
        <v>2023</v>
      </c>
      <c r="C50" s="1" t="str">
        <f t="shared" si="1"/>
        <v>Feb</v>
      </c>
      <c r="D50" t="s">
        <v>15</v>
      </c>
      <c r="E50" t="s">
        <v>30</v>
      </c>
      <c r="F50" t="s">
        <v>17</v>
      </c>
      <c r="G50" t="s">
        <v>18</v>
      </c>
      <c r="H50" t="s">
        <v>33</v>
      </c>
      <c r="I50" s="2">
        <v>37061</v>
      </c>
      <c r="J50" s="2">
        <v>1104</v>
      </c>
      <c r="K50">
        <v>296</v>
      </c>
      <c r="L50" s="3">
        <v>1788.35</v>
      </c>
      <c r="M50" s="4">
        <v>1180.31</v>
      </c>
      <c r="N50">
        <v>2.98</v>
      </c>
      <c r="O50" s="4">
        <v>1.62</v>
      </c>
      <c r="P50" s="4">
        <f t="shared" si="2"/>
        <v>4.8254229513504763</v>
      </c>
      <c r="Q50">
        <v>26.81</v>
      </c>
      <c r="R50">
        <v>0.66</v>
      </c>
    </row>
    <row r="51" spans="1:18" x14ac:dyDescent="0.35">
      <c r="A51" s="1">
        <v>45474</v>
      </c>
      <c r="B51" s="1" t="str">
        <f t="shared" si="0"/>
        <v>2024</v>
      </c>
      <c r="C51" s="1" t="str">
        <f t="shared" si="1"/>
        <v>Jul</v>
      </c>
      <c r="D51" t="s">
        <v>25</v>
      </c>
      <c r="E51" t="s">
        <v>31</v>
      </c>
      <c r="F51" t="s">
        <v>26</v>
      </c>
      <c r="G51" t="s">
        <v>27</v>
      </c>
      <c r="H51" t="s">
        <v>37</v>
      </c>
      <c r="I51" s="2">
        <v>17209</v>
      </c>
      <c r="J51" s="2">
        <v>57</v>
      </c>
      <c r="K51">
        <v>354</v>
      </c>
      <c r="L51" s="3">
        <v>4387.67</v>
      </c>
      <c r="M51" s="4">
        <v>2283.71</v>
      </c>
      <c r="N51">
        <v>0.33</v>
      </c>
      <c r="O51" s="4">
        <v>76.98</v>
      </c>
      <c r="P51" s="4">
        <f t="shared" si="2"/>
        <v>25.496368179440992</v>
      </c>
      <c r="Q51">
        <v>621.04999999999995</v>
      </c>
      <c r="R51">
        <v>0.52</v>
      </c>
    </row>
    <row r="52" spans="1:18" x14ac:dyDescent="0.35">
      <c r="A52" s="1">
        <v>45543</v>
      </c>
      <c r="B52" s="1" t="str">
        <f t="shared" si="0"/>
        <v>2024</v>
      </c>
      <c r="C52" s="1" t="str">
        <f t="shared" si="1"/>
        <v>Sep</v>
      </c>
      <c r="D52" t="s">
        <v>20</v>
      </c>
      <c r="E52" t="s">
        <v>34</v>
      </c>
      <c r="F52" t="s">
        <v>26</v>
      </c>
      <c r="G52" t="s">
        <v>23</v>
      </c>
      <c r="H52" t="s">
        <v>24</v>
      </c>
      <c r="I52" s="2">
        <v>30185</v>
      </c>
      <c r="J52" s="2">
        <v>1989</v>
      </c>
      <c r="K52">
        <v>322</v>
      </c>
      <c r="L52" s="3">
        <v>4246.96</v>
      </c>
      <c r="M52" s="4">
        <v>7240.73</v>
      </c>
      <c r="N52">
        <v>6.59</v>
      </c>
      <c r="O52" s="4">
        <v>2.14</v>
      </c>
      <c r="P52" s="4">
        <f t="shared" si="2"/>
        <v>14.069769753188671</v>
      </c>
      <c r="Q52">
        <v>16.190000000000001</v>
      </c>
      <c r="R52">
        <v>1.7</v>
      </c>
    </row>
    <row r="53" spans="1:18" x14ac:dyDescent="0.35">
      <c r="A53" s="1">
        <v>45184</v>
      </c>
      <c r="B53" s="1" t="str">
        <f t="shared" si="0"/>
        <v>2023</v>
      </c>
      <c r="C53" s="1" t="str">
        <f t="shared" si="1"/>
        <v>Sep</v>
      </c>
      <c r="D53" t="s">
        <v>25</v>
      </c>
      <c r="E53" t="s">
        <v>21</v>
      </c>
      <c r="F53" t="s">
        <v>26</v>
      </c>
      <c r="G53" t="s">
        <v>18</v>
      </c>
      <c r="H53" t="s">
        <v>33</v>
      </c>
      <c r="I53" s="2">
        <v>27697</v>
      </c>
      <c r="J53" s="2">
        <v>228</v>
      </c>
      <c r="K53">
        <v>110</v>
      </c>
      <c r="L53" s="3">
        <v>739.23</v>
      </c>
      <c r="M53" s="4">
        <v>7087.94</v>
      </c>
      <c r="N53">
        <v>0.82</v>
      </c>
      <c r="O53" s="4">
        <v>3.24</v>
      </c>
      <c r="P53" s="4">
        <f t="shared" si="2"/>
        <v>2.6689894212369571</v>
      </c>
      <c r="Q53">
        <v>48.25</v>
      </c>
      <c r="R53">
        <v>9.59</v>
      </c>
    </row>
    <row r="54" spans="1:18" x14ac:dyDescent="0.35">
      <c r="A54" s="1">
        <v>44441</v>
      </c>
      <c r="B54" s="1" t="str">
        <f t="shared" si="0"/>
        <v>2021</v>
      </c>
      <c r="C54" s="1" t="str">
        <f t="shared" si="1"/>
        <v>Sep</v>
      </c>
      <c r="D54" t="s">
        <v>20</v>
      </c>
      <c r="E54" t="s">
        <v>30</v>
      </c>
      <c r="F54" t="s">
        <v>26</v>
      </c>
      <c r="G54" t="s">
        <v>18</v>
      </c>
      <c r="H54" t="s">
        <v>24</v>
      </c>
      <c r="I54" s="2">
        <v>47558</v>
      </c>
      <c r="J54" s="2">
        <v>414</v>
      </c>
      <c r="K54">
        <v>484</v>
      </c>
      <c r="L54" s="3">
        <v>747.59</v>
      </c>
      <c r="M54" s="4">
        <v>4550.38</v>
      </c>
      <c r="N54">
        <v>0.87</v>
      </c>
      <c r="O54" s="4">
        <v>1.81</v>
      </c>
      <c r="P54" s="4">
        <f t="shared" si="2"/>
        <v>1.5719542453425293</v>
      </c>
      <c r="Q54">
        <v>116.91</v>
      </c>
      <c r="R54">
        <v>6.09</v>
      </c>
    </row>
    <row r="55" spans="1:18" x14ac:dyDescent="0.35">
      <c r="A55" s="1">
        <v>45201</v>
      </c>
      <c r="B55" s="1" t="str">
        <f t="shared" si="0"/>
        <v>2023</v>
      </c>
      <c r="C55" s="1" t="str">
        <f t="shared" si="1"/>
        <v>Oct</v>
      </c>
      <c r="D55" t="s">
        <v>15</v>
      </c>
      <c r="E55" t="s">
        <v>36</v>
      </c>
      <c r="F55" t="s">
        <v>26</v>
      </c>
      <c r="G55" t="s">
        <v>27</v>
      </c>
      <c r="H55" t="s">
        <v>33</v>
      </c>
      <c r="I55" s="2">
        <v>27055</v>
      </c>
      <c r="J55" s="2">
        <v>641</v>
      </c>
      <c r="K55">
        <v>78</v>
      </c>
      <c r="L55" s="3">
        <v>1058.76</v>
      </c>
      <c r="M55" s="4">
        <v>7674.32</v>
      </c>
      <c r="N55">
        <v>2.37</v>
      </c>
      <c r="O55" s="4">
        <v>1.65</v>
      </c>
      <c r="P55" s="4">
        <f t="shared" si="2"/>
        <v>3.9133616706708554</v>
      </c>
      <c r="Q55">
        <v>12.17</v>
      </c>
      <c r="R55">
        <v>7.25</v>
      </c>
    </row>
    <row r="56" spans="1:18" x14ac:dyDescent="0.35">
      <c r="A56" s="1">
        <v>44509</v>
      </c>
      <c r="B56" s="1" t="str">
        <f t="shared" si="0"/>
        <v>2021</v>
      </c>
      <c r="C56" s="1" t="str">
        <f t="shared" si="1"/>
        <v>Nov</v>
      </c>
      <c r="D56" t="s">
        <v>25</v>
      </c>
      <c r="E56" t="s">
        <v>34</v>
      </c>
      <c r="F56" t="s">
        <v>17</v>
      </c>
      <c r="G56" t="s">
        <v>23</v>
      </c>
      <c r="H56" t="s">
        <v>37</v>
      </c>
      <c r="I56" s="2">
        <v>36391</v>
      </c>
      <c r="J56" s="2">
        <v>4939</v>
      </c>
      <c r="K56">
        <v>8</v>
      </c>
      <c r="L56" s="3">
        <v>4312.3599999999997</v>
      </c>
      <c r="M56" s="4">
        <v>6062.73</v>
      </c>
      <c r="N56">
        <v>13.57</v>
      </c>
      <c r="O56" s="4">
        <v>0.87</v>
      </c>
      <c r="P56" s="4">
        <f t="shared" si="2"/>
        <v>11.850072820202797</v>
      </c>
      <c r="Q56">
        <v>0.16</v>
      </c>
      <c r="R56">
        <v>1.41</v>
      </c>
    </row>
    <row r="57" spans="1:18" x14ac:dyDescent="0.35">
      <c r="A57" s="1">
        <v>45167</v>
      </c>
      <c r="B57" s="1" t="str">
        <f t="shared" si="0"/>
        <v>2023</v>
      </c>
      <c r="C57" s="1" t="str">
        <f t="shared" si="1"/>
        <v>Aug</v>
      </c>
      <c r="D57" t="s">
        <v>15</v>
      </c>
      <c r="E57" t="s">
        <v>29</v>
      </c>
      <c r="F57" t="s">
        <v>26</v>
      </c>
      <c r="G57" t="s">
        <v>18</v>
      </c>
      <c r="H57" t="s">
        <v>37</v>
      </c>
      <c r="I57" s="2">
        <v>36986</v>
      </c>
      <c r="J57" s="2">
        <v>1623</v>
      </c>
      <c r="K57">
        <v>120</v>
      </c>
      <c r="L57" s="3">
        <v>3070.95</v>
      </c>
      <c r="M57" s="4">
        <v>3750.47</v>
      </c>
      <c r="N57">
        <v>4.3899999999999997</v>
      </c>
      <c r="O57" s="4">
        <v>1.89</v>
      </c>
      <c r="P57" s="4">
        <f t="shared" si="2"/>
        <v>8.3030065430162754</v>
      </c>
      <c r="Q57">
        <v>7.39</v>
      </c>
      <c r="R57">
        <v>1.22</v>
      </c>
    </row>
    <row r="58" spans="1:18" x14ac:dyDescent="0.35">
      <c r="A58" s="1">
        <v>45170</v>
      </c>
      <c r="B58" s="1" t="str">
        <f t="shared" si="0"/>
        <v>2023</v>
      </c>
      <c r="C58" s="1" t="str">
        <f t="shared" si="1"/>
        <v>Sep</v>
      </c>
      <c r="D58" t="s">
        <v>25</v>
      </c>
      <c r="E58" t="s">
        <v>34</v>
      </c>
      <c r="F58" t="s">
        <v>22</v>
      </c>
      <c r="G58" t="s">
        <v>18</v>
      </c>
      <c r="H58" t="s">
        <v>33</v>
      </c>
      <c r="I58" s="2">
        <v>42302</v>
      </c>
      <c r="J58" s="2">
        <v>1261</v>
      </c>
      <c r="K58">
        <v>111</v>
      </c>
      <c r="L58" s="3">
        <v>2565.8200000000002</v>
      </c>
      <c r="M58" s="4">
        <v>584.59</v>
      </c>
      <c r="N58">
        <v>2.98</v>
      </c>
      <c r="O58" s="4">
        <v>2.0299999999999998</v>
      </c>
      <c r="P58" s="4">
        <f t="shared" si="2"/>
        <v>6.0654815375159572</v>
      </c>
      <c r="Q58">
        <v>8.8000000000000007</v>
      </c>
      <c r="R58">
        <v>0.23</v>
      </c>
    </row>
    <row r="59" spans="1:18" x14ac:dyDescent="0.35">
      <c r="A59" s="1">
        <v>45321</v>
      </c>
      <c r="B59" s="1" t="str">
        <f t="shared" si="0"/>
        <v>2024</v>
      </c>
      <c r="C59" s="1" t="str">
        <f t="shared" si="1"/>
        <v>Jan</v>
      </c>
      <c r="D59" t="s">
        <v>28</v>
      </c>
      <c r="E59" t="s">
        <v>16</v>
      </c>
      <c r="F59" t="s">
        <v>17</v>
      </c>
      <c r="G59" t="s">
        <v>27</v>
      </c>
      <c r="H59" t="s">
        <v>33</v>
      </c>
      <c r="I59" s="2">
        <v>12967</v>
      </c>
      <c r="J59" s="2">
        <v>1138</v>
      </c>
      <c r="K59">
        <v>354</v>
      </c>
      <c r="L59" s="3">
        <v>3896.93</v>
      </c>
      <c r="M59" s="4">
        <v>1259.83</v>
      </c>
      <c r="N59">
        <v>8.7799999999999994</v>
      </c>
      <c r="O59" s="4">
        <v>3.42</v>
      </c>
      <c r="P59" s="4">
        <f t="shared" si="2"/>
        <v>30.052672167810595</v>
      </c>
      <c r="Q59">
        <v>31.11</v>
      </c>
      <c r="R59">
        <v>0.32</v>
      </c>
    </row>
    <row r="60" spans="1:18" x14ac:dyDescent="0.35">
      <c r="A60" s="1">
        <v>44952</v>
      </c>
      <c r="B60" s="1" t="str">
        <f t="shared" si="0"/>
        <v>2023</v>
      </c>
      <c r="C60" s="1" t="str">
        <f t="shared" si="1"/>
        <v>Jan</v>
      </c>
      <c r="D60" t="s">
        <v>15</v>
      </c>
      <c r="E60" t="s">
        <v>29</v>
      </c>
      <c r="F60" t="s">
        <v>22</v>
      </c>
      <c r="G60" t="s">
        <v>27</v>
      </c>
      <c r="H60" t="s">
        <v>37</v>
      </c>
      <c r="I60" s="2">
        <v>5932</v>
      </c>
      <c r="J60" s="2">
        <v>784</v>
      </c>
      <c r="K60">
        <v>306</v>
      </c>
      <c r="L60" s="3">
        <v>3998.35</v>
      </c>
      <c r="M60" s="4">
        <v>8355.81</v>
      </c>
      <c r="N60">
        <v>13.22</v>
      </c>
      <c r="O60" s="4">
        <v>5.0999999999999996</v>
      </c>
      <c r="P60" s="4">
        <f t="shared" si="2"/>
        <v>67.403068105192176</v>
      </c>
      <c r="Q60">
        <v>39.03</v>
      </c>
      <c r="R60">
        <v>2.09</v>
      </c>
    </row>
    <row r="61" spans="1:18" x14ac:dyDescent="0.35">
      <c r="A61" s="1">
        <v>45540</v>
      </c>
      <c r="B61" s="1" t="str">
        <f t="shared" si="0"/>
        <v>2024</v>
      </c>
      <c r="C61" s="1" t="str">
        <f t="shared" si="1"/>
        <v>Sep</v>
      </c>
      <c r="D61" t="s">
        <v>25</v>
      </c>
      <c r="E61" t="s">
        <v>16</v>
      </c>
      <c r="F61" t="s">
        <v>26</v>
      </c>
      <c r="G61" t="s">
        <v>23</v>
      </c>
      <c r="H61" t="s">
        <v>37</v>
      </c>
      <c r="I61" s="2">
        <v>45004</v>
      </c>
      <c r="J61" s="2">
        <v>75</v>
      </c>
      <c r="K61">
        <v>435</v>
      </c>
      <c r="L61" s="3">
        <v>1222.04</v>
      </c>
      <c r="M61" s="4">
        <v>9469.2800000000007</v>
      </c>
      <c r="N61">
        <v>0.17</v>
      </c>
      <c r="O61" s="4">
        <v>16.29</v>
      </c>
      <c r="P61" s="4">
        <f t="shared" si="2"/>
        <v>2.7154030752821972</v>
      </c>
      <c r="Q61">
        <v>580</v>
      </c>
      <c r="R61">
        <v>7.75</v>
      </c>
    </row>
    <row r="62" spans="1:18" x14ac:dyDescent="0.35">
      <c r="A62" s="1">
        <v>45427</v>
      </c>
      <c r="B62" s="1" t="str">
        <f t="shared" si="0"/>
        <v>2024</v>
      </c>
      <c r="C62" s="1" t="str">
        <f t="shared" si="1"/>
        <v>May</v>
      </c>
      <c r="D62" t="s">
        <v>20</v>
      </c>
      <c r="E62" t="s">
        <v>31</v>
      </c>
      <c r="F62" t="s">
        <v>32</v>
      </c>
      <c r="G62" t="s">
        <v>23</v>
      </c>
      <c r="H62" t="s">
        <v>19</v>
      </c>
      <c r="I62" s="2">
        <v>10867</v>
      </c>
      <c r="J62" s="2">
        <v>1274</v>
      </c>
      <c r="K62">
        <v>394</v>
      </c>
      <c r="L62" s="3">
        <v>1427.72</v>
      </c>
      <c r="M62" s="4">
        <v>6643.44</v>
      </c>
      <c r="N62">
        <v>11.72</v>
      </c>
      <c r="O62" s="4">
        <v>1.1200000000000001</v>
      </c>
      <c r="P62" s="4">
        <f t="shared" si="2"/>
        <v>13.138124597404987</v>
      </c>
      <c r="Q62">
        <v>30.93</v>
      </c>
      <c r="R62">
        <v>4.6500000000000004</v>
      </c>
    </row>
    <row r="63" spans="1:18" x14ac:dyDescent="0.35">
      <c r="A63" s="1">
        <v>44482</v>
      </c>
      <c r="B63" s="1" t="str">
        <f t="shared" si="0"/>
        <v>2021</v>
      </c>
      <c r="C63" s="1" t="str">
        <f t="shared" si="1"/>
        <v>Oct</v>
      </c>
      <c r="D63" t="s">
        <v>28</v>
      </c>
      <c r="E63" t="s">
        <v>21</v>
      </c>
      <c r="F63" t="s">
        <v>22</v>
      </c>
      <c r="G63" t="s">
        <v>27</v>
      </c>
      <c r="H63" t="s">
        <v>19</v>
      </c>
      <c r="I63" s="2">
        <v>21637</v>
      </c>
      <c r="J63" s="2">
        <v>1663</v>
      </c>
      <c r="K63">
        <v>225</v>
      </c>
      <c r="L63" s="3">
        <v>2814.31</v>
      </c>
      <c r="M63" s="4">
        <v>1822.25</v>
      </c>
      <c r="N63">
        <v>7.69</v>
      </c>
      <c r="O63" s="4">
        <v>1.69</v>
      </c>
      <c r="P63" s="4">
        <f t="shared" si="2"/>
        <v>13.00693256921015</v>
      </c>
      <c r="Q63">
        <v>13.53</v>
      </c>
      <c r="R63">
        <v>0.65</v>
      </c>
    </row>
    <row r="64" spans="1:18" x14ac:dyDescent="0.35">
      <c r="A64" s="1">
        <v>45480</v>
      </c>
      <c r="B64" s="1" t="str">
        <f t="shared" si="0"/>
        <v>2024</v>
      </c>
      <c r="C64" s="1" t="str">
        <f t="shared" si="1"/>
        <v>Jul</v>
      </c>
      <c r="D64" t="s">
        <v>25</v>
      </c>
      <c r="E64" t="s">
        <v>16</v>
      </c>
      <c r="F64" t="s">
        <v>32</v>
      </c>
      <c r="G64" t="s">
        <v>23</v>
      </c>
      <c r="H64" t="s">
        <v>19</v>
      </c>
      <c r="I64" s="2">
        <v>18233</v>
      </c>
      <c r="J64" s="2">
        <v>3982</v>
      </c>
      <c r="K64">
        <v>170</v>
      </c>
      <c r="L64" s="3">
        <v>1312.02</v>
      </c>
      <c r="M64" s="4">
        <v>2353.5500000000002</v>
      </c>
      <c r="N64">
        <v>21.84</v>
      </c>
      <c r="O64" s="4">
        <v>0.33</v>
      </c>
      <c r="P64" s="4">
        <f t="shared" si="2"/>
        <v>7.1958536719135626</v>
      </c>
      <c r="Q64">
        <v>4.2699999999999996</v>
      </c>
      <c r="R64">
        <v>1.79</v>
      </c>
    </row>
    <row r="65" spans="1:18" x14ac:dyDescent="0.35">
      <c r="A65" s="1">
        <v>44511</v>
      </c>
      <c r="B65" s="1" t="str">
        <f t="shared" si="0"/>
        <v>2021</v>
      </c>
      <c r="C65" s="1" t="str">
        <f t="shared" si="1"/>
        <v>Nov</v>
      </c>
      <c r="D65" t="s">
        <v>28</v>
      </c>
      <c r="E65" t="s">
        <v>16</v>
      </c>
      <c r="F65" t="s">
        <v>17</v>
      </c>
      <c r="G65" t="s">
        <v>27</v>
      </c>
      <c r="H65" t="s">
        <v>33</v>
      </c>
      <c r="I65" s="2">
        <v>40332</v>
      </c>
      <c r="J65" s="2">
        <v>2636</v>
      </c>
      <c r="K65">
        <v>215</v>
      </c>
      <c r="L65" s="3">
        <v>1209.51</v>
      </c>
      <c r="M65" s="4">
        <v>3939.43</v>
      </c>
      <c r="N65">
        <v>6.54</v>
      </c>
      <c r="O65" s="4">
        <v>0.46</v>
      </c>
      <c r="P65" s="4">
        <f t="shared" si="2"/>
        <v>2.9988842606367152</v>
      </c>
      <c r="Q65">
        <v>8.16</v>
      </c>
      <c r="R65">
        <v>3.26</v>
      </c>
    </row>
    <row r="66" spans="1:18" x14ac:dyDescent="0.35">
      <c r="A66" s="1">
        <v>45503</v>
      </c>
      <c r="B66" s="1" t="str">
        <f t="shared" si="0"/>
        <v>2024</v>
      </c>
      <c r="C66" s="1" t="str">
        <f t="shared" si="1"/>
        <v>Jul</v>
      </c>
      <c r="D66" t="s">
        <v>28</v>
      </c>
      <c r="E66" t="s">
        <v>31</v>
      </c>
      <c r="F66" t="s">
        <v>17</v>
      </c>
      <c r="G66" t="s">
        <v>27</v>
      </c>
      <c r="H66" t="s">
        <v>35</v>
      </c>
      <c r="I66" s="2">
        <v>24024</v>
      </c>
      <c r="J66" s="2">
        <v>865</v>
      </c>
      <c r="K66">
        <v>166</v>
      </c>
      <c r="L66" s="3">
        <v>2987.14</v>
      </c>
      <c r="M66" s="4">
        <v>9828.33</v>
      </c>
      <c r="N66">
        <v>3.6</v>
      </c>
      <c r="O66" s="4">
        <v>3.45</v>
      </c>
      <c r="P66" s="4">
        <f t="shared" si="2"/>
        <v>12.433982683982684</v>
      </c>
      <c r="Q66">
        <v>19.190000000000001</v>
      </c>
      <c r="R66">
        <v>3.29</v>
      </c>
    </row>
    <row r="67" spans="1:18" x14ac:dyDescent="0.35">
      <c r="A67" s="1">
        <v>45285</v>
      </c>
      <c r="B67" s="1" t="str">
        <f t="shared" ref="B67:B130" si="3">TEXT(A67,"yyy")</f>
        <v>2023</v>
      </c>
      <c r="C67" s="1" t="str">
        <f t="shared" ref="C67:C130" si="4">TEXT(A67,"mmm")</f>
        <v>Dec</v>
      </c>
      <c r="D67" t="s">
        <v>20</v>
      </c>
      <c r="E67" t="s">
        <v>30</v>
      </c>
      <c r="F67" t="s">
        <v>17</v>
      </c>
      <c r="G67" t="s">
        <v>23</v>
      </c>
      <c r="H67" t="s">
        <v>33</v>
      </c>
      <c r="I67" s="2">
        <v>28574</v>
      </c>
      <c r="J67" s="2">
        <v>4692</v>
      </c>
      <c r="K67">
        <v>119</v>
      </c>
      <c r="L67" s="3">
        <v>4691.8500000000004</v>
      </c>
      <c r="M67" s="4">
        <v>3065.97</v>
      </c>
      <c r="N67">
        <v>16.420000000000002</v>
      </c>
      <c r="O67" s="4">
        <v>1</v>
      </c>
      <c r="P67" s="4">
        <f t="shared" ref="P67:P130" si="5">L67/I67*100</f>
        <v>16.419997200251977</v>
      </c>
      <c r="Q67">
        <v>2.54</v>
      </c>
      <c r="R67">
        <v>0.65</v>
      </c>
    </row>
    <row r="68" spans="1:18" x14ac:dyDescent="0.35">
      <c r="A68" s="1">
        <v>45324</v>
      </c>
      <c r="B68" s="1" t="str">
        <f t="shared" si="3"/>
        <v>2024</v>
      </c>
      <c r="C68" s="1" t="str">
        <f t="shared" si="4"/>
        <v>Feb</v>
      </c>
      <c r="D68" t="s">
        <v>25</v>
      </c>
      <c r="E68" t="s">
        <v>36</v>
      </c>
      <c r="F68" t="s">
        <v>26</v>
      </c>
      <c r="G68" t="s">
        <v>23</v>
      </c>
      <c r="H68" t="s">
        <v>19</v>
      </c>
      <c r="I68" s="2">
        <v>16190</v>
      </c>
      <c r="J68" s="2">
        <v>2588</v>
      </c>
      <c r="K68">
        <v>239</v>
      </c>
      <c r="L68" s="3">
        <v>2954.51</v>
      </c>
      <c r="M68" s="4">
        <v>7880.29</v>
      </c>
      <c r="N68">
        <v>15.99</v>
      </c>
      <c r="O68" s="4">
        <v>1.1399999999999999</v>
      </c>
      <c r="P68" s="4">
        <f t="shared" si="5"/>
        <v>18.248980852378015</v>
      </c>
      <c r="Q68">
        <v>9.23</v>
      </c>
      <c r="R68">
        <v>2.67</v>
      </c>
    </row>
    <row r="69" spans="1:18" x14ac:dyDescent="0.35">
      <c r="A69" s="1">
        <v>45141</v>
      </c>
      <c r="B69" s="1" t="str">
        <f t="shared" si="3"/>
        <v>2023</v>
      </c>
      <c r="C69" s="1" t="str">
        <f t="shared" si="4"/>
        <v>Aug</v>
      </c>
      <c r="D69" t="s">
        <v>15</v>
      </c>
      <c r="E69" t="s">
        <v>31</v>
      </c>
      <c r="F69" t="s">
        <v>32</v>
      </c>
      <c r="G69" t="s">
        <v>23</v>
      </c>
      <c r="H69" t="s">
        <v>33</v>
      </c>
      <c r="I69" s="2">
        <v>13822</v>
      </c>
      <c r="J69" s="2">
        <v>3573</v>
      </c>
      <c r="K69">
        <v>53</v>
      </c>
      <c r="L69" s="3">
        <v>3553.5</v>
      </c>
      <c r="M69" s="4">
        <v>1916.71</v>
      </c>
      <c r="N69">
        <v>25.85</v>
      </c>
      <c r="O69" s="4">
        <v>0.99</v>
      </c>
      <c r="P69" s="4">
        <f t="shared" si="5"/>
        <v>25.70901461438287</v>
      </c>
      <c r="Q69">
        <v>1.48</v>
      </c>
      <c r="R69">
        <v>0.54</v>
      </c>
    </row>
    <row r="70" spans="1:18" x14ac:dyDescent="0.35">
      <c r="A70" s="1">
        <v>44386</v>
      </c>
      <c r="B70" s="1" t="str">
        <f t="shared" si="3"/>
        <v>2021</v>
      </c>
      <c r="C70" s="1" t="str">
        <f t="shared" si="4"/>
        <v>Jul</v>
      </c>
      <c r="D70" t="s">
        <v>28</v>
      </c>
      <c r="E70" t="s">
        <v>30</v>
      </c>
      <c r="F70" t="s">
        <v>17</v>
      </c>
      <c r="G70" t="s">
        <v>23</v>
      </c>
      <c r="H70" t="s">
        <v>24</v>
      </c>
      <c r="I70" s="2">
        <v>41002</v>
      </c>
      <c r="J70" s="2">
        <v>1476</v>
      </c>
      <c r="K70">
        <v>358</v>
      </c>
      <c r="L70" s="3">
        <v>1842.55</v>
      </c>
      <c r="M70" s="4">
        <v>9900.94</v>
      </c>
      <c r="N70">
        <v>3.6</v>
      </c>
      <c r="O70" s="4">
        <v>1.25</v>
      </c>
      <c r="P70" s="4">
        <f t="shared" si="5"/>
        <v>4.4938051802351104</v>
      </c>
      <c r="Q70">
        <v>24.25</v>
      </c>
      <c r="R70">
        <v>5.37</v>
      </c>
    </row>
    <row r="71" spans="1:18" x14ac:dyDescent="0.35">
      <c r="A71" s="1">
        <v>45426</v>
      </c>
      <c r="B71" s="1" t="str">
        <f t="shared" si="3"/>
        <v>2024</v>
      </c>
      <c r="C71" s="1" t="str">
        <f t="shared" si="4"/>
        <v>May</v>
      </c>
      <c r="D71" t="s">
        <v>28</v>
      </c>
      <c r="E71" t="s">
        <v>16</v>
      </c>
      <c r="F71" t="s">
        <v>32</v>
      </c>
      <c r="G71" t="s">
        <v>23</v>
      </c>
      <c r="H71" t="s">
        <v>19</v>
      </c>
      <c r="I71" s="2">
        <v>11392</v>
      </c>
      <c r="J71" s="2">
        <v>543</v>
      </c>
      <c r="K71">
        <v>279</v>
      </c>
      <c r="L71" s="3">
        <v>1120.8</v>
      </c>
      <c r="M71" s="4">
        <v>2819.98</v>
      </c>
      <c r="N71">
        <v>4.7699999999999996</v>
      </c>
      <c r="O71" s="4">
        <v>2.06</v>
      </c>
      <c r="P71" s="4">
        <f t="shared" si="5"/>
        <v>9.838483146067416</v>
      </c>
      <c r="Q71">
        <v>51.38</v>
      </c>
      <c r="R71">
        <v>2.52</v>
      </c>
    </row>
    <row r="72" spans="1:18" x14ac:dyDescent="0.35">
      <c r="A72" s="1">
        <v>44213</v>
      </c>
      <c r="B72" s="1" t="str">
        <f t="shared" si="3"/>
        <v>2021</v>
      </c>
      <c r="C72" s="1" t="str">
        <f t="shared" si="4"/>
        <v>Jan</v>
      </c>
      <c r="D72" t="s">
        <v>28</v>
      </c>
      <c r="E72" t="s">
        <v>30</v>
      </c>
      <c r="F72" t="s">
        <v>22</v>
      </c>
      <c r="G72" t="s">
        <v>18</v>
      </c>
      <c r="H72" t="s">
        <v>19</v>
      </c>
      <c r="I72" s="2">
        <v>18551</v>
      </c>
      <c r="J72" s="2">
        <v>1519</v>
      </c>
      <c r="K72">
        <v>195</v>
      </c>
      <c r="L72" s="3">
        <v>447.27</v>
      </c>
      <c r="M72" s="4">
        <v>2637.68</v>
      </c>
      <c r="N72">
        <v>8.19</v>
      </c>
      <c r="O72" s="4">
        <v>0.28999999999999998</v>
      </c>
      <c r="P72" s="4">
        <f t="shared" si="5"/>
        <v>2.411029055037464</v>
      </c>
      <c r="Q72">
        <v>12.84</v>
      </c>
      <c r="R72">
        <v>5.9</v>
      </c>
    </row>
    <row r="73" spans="1:18" x14ac:dyDescent="0.35">
      <c r="A73" s="1">
        <v>45465</v>
      </c>
      <c r="B73" s="1" t="str">
        <f t="shared" si="3"/>
        <v>2024</v>
      </c>
      <c r="C73" s="1" t="str">
        <f t="shared" si="4"/>
        <v>Jun</v>
      </c>
      <c r="D73" t="s">
        <v>28</v>
      </c>
      <c r="E73" t="s">
        <v>31</v>
      </c>
      <c r="F73" t="s">
        <v>22</v>
      </c>
      <c r="G73" t="s">
        <v>27</v>
      </c>
      <c r="H73" t="s">
        <v>24</v>
      </c>
      <c r="I73" s="2">
        <v>37701</v>
      </c>
      <c r="J73" s="2">
        <v>3591</v>
      </c>
      <c r="K73">
        <v>165</v>
      </c>
      <c r="L73" s="3">
        <v>2555.4899999999998</v>
      </c>
      <c r="M73" s="4">
        <v>6486.61</v>
      </c>
      <c r="N73">
        <v>9.52</v>
      </c>
      <c r="O73" s="4">
        <v>0.71</v>
      </c>
      <c r="P73" s="4">
        <f t="shared" si="5"/>
        <v>6.7783082676852064</v>
      </c>
      <c r="Q73">
        <v>4.59</v>
      </c>
      <c r="R73">
        <v>2.54</v>
      </c>
    </row>
    <row r="74" spans="1:18" x14ac:dyDescent="0.35">
      <c r="A74" s="1">
        <v>45401</v>
      </c>
      <c r="B74" s="1" t="str">
        <f t="shared" si="3"/>
        <v>2024</v>
      </c>
      <c r="C74" s="1" t="str">
        <f t="shared" si="4"/>
        <v>Apr</v>
      </c>
      <c r="D74" t="s">
        <v>15</v>
      </c>
      <c r="E74" t="s">
        <v>34</v>
      </c>
      <c r="F74" t="s">
        <v>26</v>
      </c>
      <c r="G74" t="s">
        <v>27</v>
      </c>
      <c r="H74" t="s">
        <v>19</v>
      </c>
      <c r="I74" s="2">
        <v>36003</v>
      </c>
      <c r="J74" s="2">
        <v>3246</v>
      </c>
      <c r="K74">
        <v>28</v>
      </c>
      <c r="L74" s="3">
        <v>4812.04</v>
      </c>
      <c r="M74" s="4">
        <v>3248.21</v>
      </c>
      <c r="N74">
        <v>9.02</v>
      </c>
      <c r="O74" s="4">
        <v>1.48</v>
      </c>
      <c r="P74" s="4">
        <f t="shared" si="5"/>
        <v>13.36566397244674</v>
      </c>
      <c r="Q74">
        <v>0.86</v>
      </c>
      <c r="R74">
        <v>0.68</v>
      </c>
    </row>
    <row r="75" spans="1:18" x14ac:dyDescent="0.35">
      <c r="A75" s="1">
        <v>44401</v>
      </c>
      <c r="B75" s="1" t="str">
        <f t="shared" si="3"/>
        <v>2021</v>
      </c>
      <c r="C75" s="1" t="str">
        <f t="shared" si="4"/>
        <v>Jul</v>
      </c>
      <c r="D75" t="s">
        <v>25</v>
      </c>
      <c r="E75" t="s">
        <v>31</v>
      </c>
      <c r="F75" t="s">
        <v>26</v>
      </c>
      <c r="G75" t="s">
        <v>27</v>
      </c>
      <c r="H75" t="s">
        <v>24</v>
      </c>
      <c r="I75" s="2">
        <v>40397</v>
      </c>
      <c r="J75" s="2">
        <v>4349</v>
      </c>
      <c r="K75">
        <v>231</v>
      </c>
      <c r="L75" s="3">
        <v>315.13</v>
      </c>
      <c r="M75" s="4">
        <v>4327.68</v>
      </c>
      <c r="N75">
        <v>10.77</v>
      </c>
      <c r="O75" s="4">
        <v>7.0000000000000007E-2</v>
      </c>
      <c r="P75" s="4">
        <f t="shared" si="5"/>
        <v>0.78008267940688669</v>
      </c>
      <c r="Q75">
        <v>5.31</v>
      </c>
      <c r="R75">
        <v>13.73</v>
      </c>
    </row>
    <row r="76" spans="1:18" x14ac:dyDescent="0.35">
      <c r="A76" s="1">
        <v>44366</v>
      </c>
      <c r="B76" s="1" t="str">
        <f t="shared" si="3"/>
        <v>2021</v>
      </c>
      <c r="C76" s="1" t="str">
        <f t="shared" si="4"/>
        <v>Jun</v>
      </c>
      <c r="D76" t="s">
        <v>25</v>
      </c>
      <c r="E76" t="s">
        <v>34</v>
      </c>
      <c r="F76" t="s">
        <v>32</v>
      </c>
      <c r="G76" t="s">
        <v>18</v>
      </c>
      <c r="H76" t="s">
        <v>24</v>
      </c>
      <c r="I76" s="2">
        <v>7219</v>
      </c>
      <c r="J76" s="2">
        <v>3656</v>
      </c>
      <c r="K76">
        <v>172</v>
      </c>
      <c r="L76" s="3">
        <v>2531.2600000000002</v>
      </c>
      <c r="M76" s="4">
        <v>3624.95</v>
      </c>
      <c r="N76">
        <v>50.64</v>
      </c>
      <c r="O76" s="4">
        <v>0.69</v>
      </c>
      <c r="P76" s="4">
        <f t="shared" si="5"/>
        <v>35.063859260285362</v>
      </c>
      <c r="Q76">
        <v>4.7</v>
      </c>
      <c r="R76">
        <v>1.43</v>
      </c>
    </row>
    <row r="77" spans="1:18" x14ac:dyDescent="0.35">
      <c r="A77" s="1">
        <v>45435</v>
      </c>
      <c r="B77" s="1" t="str">
        <f t="shared" si="3"/>
        <v>2024</v>
      </c>
      <c r="C77" s="1" t="str">
        <f t="shared" si="4"/>
        <v>May</v>
      </c>
      <c r="D77" t="s">
        <v>28</v>
      </c>
      <c r="E77" t="s">
        <v>30</v>
      </c>
      <c r="F77" t="s">
        <v>32</v>
      </c>
      <c r="G77" t="s">
        <v>27</v>
      </c>
      <c r="H77" t="s">
        <v>19</v>
      </c>
      <c r="I77" s="2">
        <v>42938</v>
      </c>
      <c r="J77" s="2">
        <v>692</v>
      </c>
      <c r="K77">
        <v>390</v>
      </c>
      <c r="L77" s="3">
        <v>3799.96</v>
      </c>
      <c r="M77" s="4">
        <v>3450.56</v>
      </c>
      <c r="N77">
        <v>1.61</v>
      </c>
      <c r="O77" s="4">
        <v>5.49</v>
      </c>
      <c r="P77" s="4">
        <f t="shared" si="5"/>
        <v>8.8498765662117478</v>
      </c>
      <c r="Q77">
        <v>56.36</v>
      </c>
      <c r="R77">
        <v>0.91</v>
      </c>
    </row>
    <row r="78" spans="1:18" x14ac:dyDescent="0.35">
      <c r="A78" s="1">
        <v>44858</v>
      </c>
      <c r="B78" s="1" t="str">
        <f t="shared" si="3"/>
        <v>2022</v>
      </c>
      <c r="C78" s="1" t="str">
        <f t="shared" si="4"/>
        <v>Oct</v>
      </c>
      <c r="D78" t="s">
        <v>15</v>
      </c>
      <c r="E78" t="s">
        <v>16</v>
      </c>
      <c r="F78" t="s">
        <v>22</v>
      </c>
      <c r="G78" t="s">
        <v>23</v>
      </c>
      <c r="H78" t="s">
        <v>33</v>
      </c>
      <c r="I78" s="2">
        <v>29559</v>
      </c>
      <c r="J78" s="2">
        <v>1460</v>
      </c>
      <c r="K78">
        <v>394</v>
      </c>
      <c r="L78" s="3">
        <v>1364.98</v>
      </c>
      <c r="M78" s="4">
        <v>9124</v>
      </c>
      <c r="N78">
        <v>4.9400000000000004</v>
      </c>
      <c r="O78" s="4">
        <v>0.93</v>
      </c>
      <c r="P78" s="4">
        <f t="shared" si="5"/>
        <v>4.6178152170235798</v>
      </c>
      <c r="Q78">
        <v>26.99</v>
      </c>
      <c r="R78">
        <v>6.68</v>
      </c>
    </row>
    <row r="79" spans="1:18" x14ac:dyDescent="0.35">
      <c r="A79" s="1">
        <v>44695</v>
      </c>
      <c r="B79" s="1" t="str">
        <f t="shared" si="3"/>
        <v>2022</v>
      </c>
      <c r="C79" s="1" t="str">
        <f t="shared" si="4"/>
        <v>May</v>
      </c>
      <c r="D79" t="s">
        <v>28</v>
      </c>
      <c r="E79" t="s">
        <v>30</v>
      </c>
      <c r="F79" t="s">
        <v>17</v>
      </c>
      <c r="G79" t="s">
        <v>18</v>
      </c>
      <c r="H79" t="s">
        <v>19</v>
      </c>
      <c r="I79" s="2">
        <v>34818</v>
      </c>
      <c r="J79" s="2">
        <v>2212</v>
      </c>
      <c r="K79">
        <v>14</v>
      </c>
      <c r="L79" s="3">
        <v>3431.11</v>
      </c>
      <c r="M79" s="4">
        <v>9286.31</v>
      </c>
      <c r="N79">
        <v>6.35</v>
      </c>
      <c r="O79" s="4">
        <v>1.55</v>
      </c>
      <c r="P79" s="4">
        <f t="shared" si="5"/>
        <v>9.8544143833649258</v>
      </c>
      <c r="Q79">
        <v>0.63</v>
      </c>
      <c r="R79">
        <v>2.71</v>
      </c>
    </row>
    <row r="80" spans="1:18" x14ac:dyDescent="0.35">
      <c r="A80" s="1">
        <v>45531</v>
      </c>
      <c r="B80" s="1" t="str">
        <f t="shared" si="3"/>
        <v>2024</v>
      </c>
      <c r="C80" s="1" t="str">
        <f t="shared" si="4"/>
        <v>Aug</v>
      </c>
      <c r="D80" t="s">
        <v>28</v>
      </c>
      <c r="E80" t="s">
        <v>31</v>
      </c>
      <c r="F80" t="s">
        <v>17</v>
      </c>
      <c r="G80" t="s">
        <v>18</v>
      </c>
      <c r="H80" t="s">
        <v>35</v>
      </c>
      <c r="I80" s="2">
        <v>25070</v>
      </c>
      <c r="J80" s="2">
        <v>3009</v>
      </c>
      <c r="K80">
        <v>59</v>
      </c>
      <c r="L80" s="3">
        <v>3352.15</v>
      </c>
      <c r="M80" s="4">
        <v>3808.98</v>
      </c>
      <c r="N80">
        <v>12</v>
      </c>
      <c r="O80" s="4">
        <v>1.1100000000000001</v>
      </c>
      <c r="P80" s="4">
        <f t="shared" si="5"/>
        <v>13.37116074990028</v>
      </c>
      <c r="Q80">
        <v>1.96</v>
      </c>
      <c r="R80">
        <v>1.1399999999999999</v>
      </c>
    </row>
    <row r="81" spans="1:18" x14ac:dyDescent="0.35">
      <c r="A81" s="1">
        <v>45403</v>
      </c>
      <c r="B81" s="1" t="str">
        <f t="shared" si="3"/>
        <v>2024</v>
      </c>
      <c r="C81" s="1" t="str">
        <f t="shared" si="4"/>
        <v>Apr</v>
      </c>
      <c r="D81" t="s">
        <v>15</v>
      </c>
      <c r="E81" t="s">
        <v>16</v>
      </c>
      <c r="F81" t="s">
        <v>26</v>
      </c>
      <c r="G81" t="s">
        <v>18</v>
      </c>
      <c r="H81" t="s">
        <v>35</v>
      </c>
      <c r="I81" s="2">
        <v>25162</v>
      </c>
      <c r="J81" s="2">
        <v>4337</v>
      </c>
      <c r="K81">
        <v>282</v>
      </c>
      <c r="L81" s="3">
        <v>3696.21</v>
      </c>
      <c r="M81" s="4">
        <v>3527.04</v>
      </c>
      <c r="N81">
        <v>17.239999999999998</v>
      </c>
      <c r="O81" s="4">
        <v>0.85</v>
      </c>
      <c r="P81" s="4">
        <f t="shared" si="5"/>
        <v>14.689651061123918</v>
      </c>
      <c r="Q81">
        <v>6.5</v>
      </c>
      <c r="R81">
        <v>0.95</v>
      </c>
    </row>
    <row r="82" spans="1:18" x14ac:dyDescent="0.35">
      <c r="A82" s="1">
        <v>45491</v>
      </c>
      <c r="B82" s="1" t="str">
        <f t="shared" si="3"/>
        <v>2024</v>
      </c>
      <c r="C82" s="1" t="str">
        <f t="shared" si="4"/>
        <v>Jul</v>
      </c>
      <c r="D82" t="s">
        <v>15</v>
      </c>
      <c r="E82" t="s">
        <v>34</v>
      </c>
      <c r="F82" t="s">
        <v>17</v>
      </c>
      <c r="G82" t="s">
        <v>18</v>
      </c>
      <c r="H82" t="s">
        <v>19</v>
      </c>
      <c r="I82" s="2">
        <v>46912</v>
      </c>
      <c r="J82" s="2">
        <v>3457</v>
      </c>
      <c r="K82">
        <v>201</v>
      </c>
      <c r="L82" s="3">
        <v>1045.77</v>
      </c>
      <c r="M82" s="4">
        <v>1515.54</v>
      </c>
      <c r="N82">
        <v>7.37</v>
      </c>
      <c r="O82" s="4">
        <v>0.3</v>
      </c>
      <c r="P82" s="4">
        <f t="shared" si="5"/>
        <v>2.2292164051841747</v>
      </c>
      <c r="Q82">
        <v>5.81</v>
      </c>
      <c r="R82">
        <v>1.45</v>
      </c>
    </row>
    <row r="83" spans="1:18" x14ac:dyDescent="0.35">
      <c r="A83" s="1">
        <v>44779</v>
      </c>
      <c r="B83" s="1" t="str">
        <f t="shared" si="3"/>
        <v>2022</v>
      </c>
      <c r="C83" s="1" t="str">
        <f t="shared" si="4"/>
        <v>Aug</v>
      </c>
      <c r="D83" t="s">
        <v>25</v>
      </c>
      <c r="E83" t="s">
        <v>31</v>
      </c>
      <c r="F83" t="s">
        <v>17</v>
      </c>
      <c r="G83" t="s">
        <v>23</v>
      </c>
      <c r="H83" t="s">
        <v>24</v>
      </c>
      <c r="I83" s="2">
        <v>24035</v>
      </c>
      <c r="J83" s="2">
        <v>2354</v>
      </c>
      <c r="K83">
        <v>193</v>
      </c>
      <c r="L83" s="3">
        <v>3056.3</v>
      </c>
      <c r="M83" s="4">
        <v>5703.84</v>
      </c>
      <c r="N83">
        <v>9.7899999999999991</v>
      </c>
      <c r="O83" s="4">
        <v>1.3</v>
      </c>
      <c r="P83" s="4">
        <f t="shared" si="5"/>
        <v>12.716039109631788</v>
      </c>
      <c r="Q83">
        <v>8.1999999999999993</v>
      </c>
      <c r="R83">
        <v>1.87</v>
      </c>
    </row>
    <row r="84" spans="1:18" x14ac:dyDescent="0.35">
      <c r="A84" s="1">
        <v>44420</v>
      </c>
      <c r="B84" s="1" t="str">
        <f t="shared" si="3"/>
        <v>2021</v>
      </c>
      <c r="C84" s="1" t="str">
        <f t="shared" si="4"/>
        <v>Aug</v>
      </c>
      <c r="D84" t="s">
        <v>20</v>
      </c>
      <c r="E84" t="s">
        <v>29</v>
      </c>
      <c r="F84" t="s">
        <v>17</v>
      </c>
      <c r="G84" t="s">
        <v>18</v>
      </c>
      <c r="H84" t="s">
        <v>19</v>
      </c>
      <c r="I84" s="2">
        <v>21260</v>
      </c>
      <c r="J84" s="2">
        <v>3177</v>
      </c>
      <c r="K84">
        <v>316</v>
      </c>
      <c r="L84" s="3">
        <v>2009.32</v>
      </c>
      <c r="M84" s="4">
        <v>9430.67</v>
      </c>
      <c r="N84">
        <v>14.94</v>
      </c>
      <c r="O84" s="4">
        <v>0.63</v>
      </c>
      <c r="P84" s="4">
        <f t="shared" si="5"/>
        <v>9.4511759172154282</v>
      </c>
      <c r="Q84">
        <v>9.9499999999999993</v>
      </c>
      <c r="R84">
        <v>4.6900000000000004</v>
      </c>
    </row>
    <row r="85" spans="1:18" x14ac:dyDescent="0.35">
      <c r="A85" s="1">
        <v>44648</v>
      </c>
      <c r="B85" s="1" t="str">
        <f t="shared" si="3"/>
        <v>2022</v>
      </c>
      <c r="C85" s="1" t="str">
        <f t="shared" si="4"/>
        <v>Mar</v>
      </c>
      <c r="D85" t="s">
        <v>15</v>
      </c>
      <c r="E85" t="s">
        <v>16</v>
      </c>
      <c r="F85" t="s">
        <v>32</v>
      </c>
      <c r="G85" t="s">
        <v>23</v>
      </c>
      <c r="H85" t="s">
        <v>33</v>
      </c>
      <c r="I85" s="2">
        <v>12671</v>
      </c>
      <c r="J85" s="2">
        <v>3392</v>
      </c>
      <c r="K85">
        <v>143</v>
      </c>
      <c r="L85" s="3">
        <v>3265.16</v>
      </c>
      <c r="M85" s="4">
        <v>3720.1</v>
      </c>
      <c r="N85">
        <v>26.77</v>
      </c>
      <c r="O85" s="4">
        <v>0.96</v>
      </c>
      <c r="P85" s="4">
        <f t="shared" si="5"/>
        <v>25.768763317812326</v>
      </c>
      <c r="Q85">
        <v>4.22</v>
      </c>
      <c r="R85">
        <v>1.1399999999999999</v>
      </c>
    </row>
    <row r="86" spans="1:18" x14ac:dyDescent="0.35">
      <c r="A86" s="1">
        <v>45315</v>
      </c>
      <c r="B86" s="1" t="str">
        <f t="shared" si="3"/>
        <v>2024</v>
      </c>
      <c r="C86" s="1" t="str">
        <f t="shared" si="4"/>
        <v>Jan</v>
      </c>
      <c r="D86" t="s">
        <v>28</v>
      </c>
      <c r="E86" t="s">
        <v>16</v>
      </c>
      <c r="F86" t="s">
        <v>26</v>
      </c>
      <c r="G86" t="s">
        <v>18</v>
      </c>
      <c r="H86" t="s">
        <v>24</v>
      </c>
      <c r="I86" s="2">
        <v>39172</v>
      </c>
      <c r="J86" s="2">
        <v>649</v>
      </c>
      <c r="K86">
        <v>123</v>
      </c>
      <c r="L86" s="3">
        <v>4309.74</v>
      </c>
      <c r="M86" s="4">
        <v>7145.54</v>
      </c>
      <c r="N86">
        <v>1.66</v>
      </c>
      <c r="O86" s="4">
        <v>6.64</v>
      </c>
      <c r="P86" s="4">
        <f t="shared" si="5"/>
        <v>11.002093331971816</v>
      </c>
      <c r="Q86">
        <v>18.95</v>
      </c>
      <c r="R86">
        <v>1.66</v>
      </c>
    </row>
    <row r="87" spans="1:18" x14ac:dyDescent="0.35">
      <c r="A87" s="1">
        <v>45398</v>
      </c>
      <c r="B87" s="1" t="str">
        <f t="shared" si="3"/>
        <v>2024</v>
      </c>
      <c r="C87" s="1" t="str">
        <f t="shared" si="4"/>
        <v>Apr</v>
      </c>
      <c r="D87" t="s">
        <v>28</v>
      </c>
      <c r="E87" t="s">
        <v>16</v>
      </c>
      <c r="F87" t="s">
        <v>26</v>
      </c>
      <c r="G87" t="s">
        <v>18</v>
      </c>
      <c r="H87" t="s">
        <v>37</v>
      </c>
      <c r="I87" s="2">
        <v>28285</v>
      </c>
      <c r="J87" s="2">
        <v>1740</v>
      </c>
      <c r="K87">
        <v>128</v>
      </c>
      <c r="L87" s="3">
        <v>1049.1300000000001</v>
      </c>
      <c r="M87" s="4">
        <v>7488.62</v>
      </c>
      <c r="N87">
        <v>6.15</v>
      </c>
      <c r="O87" s="4">
        <v>0.6</v>
      </c>
      <c r="P87" s="4">
        <f t="shared" si="5"/>
        <v>3.7091391196747399</v>
      </c>
      <c r="Q87">
        <v>7.36</v>
      </c>
      <c r="R87">
        <v>7.14</v>
      </c>
    </row>
    <row r="88" spans="1:18" x14ac:dyDescent="0.35">
      <c r="A88" s="1">
        <v>45620</v>
      </c>
      <c r="B88" s="1" t="str">
        <f t="shared" si="3"/>
        <v>2024</v>
      </c>
      <c r="C88" s="1" t="str">
        <f t="shared" si="4"/>
        <v>Nov</v>
      </c>
      <c r="D88" t="s">
        <v>25</v>
      </c>
      <c r="E88" t="s">
        <v>31</v>
      </c>
      <c r="F88" t="s">
        <v>26</v>
      </c>
      <c r="G88" t="s">
        <v>23</v>
      </c>
      <c r="H88" t="s">
        <v>33</v>
      </c>
      <c r="I88" s="2">
        <v>31998</v>
      </c>
      <c r="J88" s="2">
        <v>4981</v>
      </c>
      <c r="K88">
        <v>62</v>
      </c>
      <c r="L88" s="3">
        <v>4777.72</v>
      </c>
      <c r="M88" s="4">
        <v>9418.24</v>
      </c>
      <c r="N88">
        <v>15.57</v>
      </c>
      <c r="O88" s="4">
        <v>0.96</v>
      </c>
      <c r="P88" s="4">
        <f t="shared" si="5"/>
        <v>14.931308206762923</v>
      </c>
      <c r="Q88">
        <v>1.24</v>
      </c>
      <c r="R88">
        <v>1.97</v>
      </c>
    </row>
    <row r="89" spans="1:18" x14ac:dyDescent="0.35">
      <c r="A89" s="1">
        <v>45086</v>
      </c>
      <c r="B89" s="1" t="str">
        <f t="shared" si="3"/>
        <v>2023</v>
      </c>
      <c r="C89" s="1" t="str">
        <f t="shared" si="4"/>
        <v>Jun</v>
      </c>
      <c r="D89" t="s">
        <v>25</v>
      </c>
      <c r="E89" t="s">
        <v>31</v>
      </c>
      <c r="F89" t="s">
        <v>26</v>
      </c>
      <c r="G89" t="s">
        <v>18</v>
      </c>
      <c r="H89" t="s">
        <v>24</v>
      </c>
      <c r="I89" s="2">
        <v>46889</v>
      </c>
      <c r="J89" s="2">
        <v>3329</v>
      </c>
      <c r="K89">
        <v>54</v>
      </c>
      <c r="L89" s="3">
        <v>3133.56</v>
      </c>
      <c r="M89" s="4">
        <v>6199.07</v>
      </c>
      <c r="N89">
        <v>7.1</v>
      </c>
      <c r="O89" s="4">
        <v>0.94</v>
      </c>
      <c r="P89" s="4">
        <f t="shared" si="5"/>
        <v>6.682932030966751</v>
      </c>
      <c r="Q89">
        <v>1.62</v>
      </c>
      <c r="R89">
        <v>1.98</v>
      </c>
    </row>
    <row r="90" spans="1:18" x14ac:dyDescent="0.35">
      <c r="A90" s="1">
        <v>44349</v>
      </c>
      <c r="B90" s="1" t="str">
        <f t="shared" si="3"/>
        <v>2021</v>
      </c>
      <c r="C90" s="1" t="str">
        <f t="shared" si="4"/>
        <v>Jun</v>
      </c>
      <c r="D90" t="s">
        <v>28</v>
      </c>
      <c r="E90" t="s">
        <v>29</v>
      </c>
      <c r="F90" t="s">
        <v>17</v>
      </c>
      <c r="G90" t="s">
        <v>23</v>
      </c>
      <c r="H90" t="s">
        <v>33</v>
      </c>
      <c r="I90" s="2">
        <v>47856</v>
      </c>
      <c r="J90" s="2">
        <v>306</v>
      </c>
      <c r="K90">
        <v>408</v>
      </c>
      <c r="L90" s="3">
        <v>4736.7</v>
      </c>
      <c r="M90" s="4">
        <v>242.87</v>
      </c>
      <c r="N90">
        <v>0.64</v>
      </c>
      <c r="O90" s="4">
        <v>15.48</v>
      </c>
      <c r="P90" s="4">
        <f t="shared" si="5"/>
        <v>9.8978184553660977</v>
      </c>
      <c r="Q90">
        <v>133.33000000000001</v>
      </c>
      <c r="R90">
        <v>0.05</v>
      </c>
    </row>
    <row r="91" spans="1:18" x14ac:dyDescent="0.35">
      <c r="A91" s="1">
        <v>44260</v>
      </c>
      <c r="B91" s="1" t="str">
        <f t="shared" si="3"/>
        <v>2021</v>
      </c>
      <c r="C91" s="1" t="str">
        <f t="shared" si="4"/>
        <v>Mar</v>
      </c>
      <c r="D91" t="s">
        <v>28</v>
      </c>
      <c r="E91" t="s">
        <v>21</v>
      </c>
      <c r="F91" t="s">
        <v>26</v>
      </c>
      <c r="G91" t="s">
        <v>18</v>
      </c>
      <c r="H91" t="s">
        <v>19</v>
      </c>
      <c r="I91" s="2">
        <v>21155</v>
      </c>
      <c r="J91" s="2">
        <v>1206</v>
      </c>
      <c r="K91">
        <v>245</v>
      </c>
      <c r="L91" s="3">
        <v>3704.65</v>
      </c>
      <c r="M91" s="4">
        <v>6200.67</v>
      </c>
      <c r="N91">
        <v>5.7</v>
      </c>
      <c r="O91" s="4">
        <v>3.07</v>
      </c>
      <c r="P91" s="4">
        <f t="shared" si="5"/>
        <v>17.511935712597495</v>
      </c>
      <c r="Q91">
        <v>20.32</v>
      </c>
      <c r="R91">
        <v>1.67</v>
      </c>
    </row>
    <row r="92" spans="1:18" x14ac:dyDescent="0.35">
      <c r="A92" s="1">
        <v>44485</v>
      </c>
      <c r="B92" s="1" t="str">
        <f t="shared" si="3"/>
        <v>2021</v>
      </c>
      <c r="C92" s="1" t="str">
        <f t="shared" si="4"/>
        <v>Oct</v>
      </c>
      <c r="D92" t="s">
        <v>25</v>
      </c>
      <c r="E92" t="s">
        <v>34</v>
      </c>
      <c r="F92" t="s">
        <v>22</v>
      </c>
      <c r="G92" t="s">
        <v>18</v>
      </c>
      <c r="H92" t="s">
        <v>37</v>
      </c>
      <c r="I92" s="2">
        <v>13775</v>
      </c>
      <c r="J92" s="2">
        <v>2396</v>
      </c>
      <c r="K92">
        <v>136</v>
      </c>
      <c r="L92" s="3">
        <v>1560.41</v>
      </c>
      <c r="M92" s="4">
        <v>4128.8500000000004</v>
      </c>
      <c r="N92">
        <v>17.39</v>
      </c>
      <c r="O92" s="4">
        <v>0.65</v>
      </c>
      <c r="P92" s="4">
        <f t="shared" si="5"/>
        <v>11.327840290381125</v>
      </c>
      <c r="Q92">
        <v>5.68</v>
      </c>
      <c r="R92">
        <v>2.65</v>
      </c>
    </row>
    <row r="93" spans="1:18" x14ac:dyDescent="0.35">
      <c r="A93" s="1">
        <v>45623</v>
      </c>
      <c r="B93" s="1" t="str">
        <f t="shared" si="3"/>
        <v>2024</v>
      </c>
      <c r="C93" s="1" t="str">
        <f t="shared" si="4"/>
        <v>Nov</v>
      </c>
      <c r="D93" t="s">
        <v>20</v>
      </c>
      <c r="E93" t="s">
        <v>21</v>
      </c>
      <c r="F93" t="s">
        <v>22</v>
      </c>
      <c r="G93" t="s">
        <v>27</v>
      </c>
      <c r="H93" t="s">
        <v>19</v>
      </c>
      <c r="I93" s="2">
        <v>8438</v>
      </c>
      <c r="J93" s="2">
        <v>1309</v>
      </c>
      <c r="K93">
        <v>231</v>
      </c>
      <c r="L93" s="3">
        <v>1495.78</v>
      </c>
      <c r="M93" s="4">
        <v>3425.14</v>
      </c>
      <c r="N93">
        <v>15.51</v>
      </c>
      <c r="O93" s="4">
        <v>1.1399999999999999</v>
      </c>
      <c r="P93" s="4">
        <f t="shared" si="5"/>
        <v>17.726712491111638</v>
      </c>
      <c r="Q93">
        <v>17.649999999999999</v>
      </c>
      <c r="R93">
        <v>2.29</v>
      </c>
    </row>
    <row r="94" spans="1:18" x14ac:dyDescent="0.35">
      <c r="A94" s="1">
        <v>45480</v>
      </c>
      <c r="B94" s="1" t="str">
        <f t="shared" si="3"/>
        <v>2024</v>
      </c>
      <c r="C94" s="1" t="str">
        <f t="shared" si="4"/>
        <v>Jul</v>
      </c>
      <c r="D94" t="s">
        <v>15</v>
      </c>
      <c r="E94" t="s">
        <v>16</v>
      </c>
      <c r="F94" t="s">
        <v>17</v>
      </c>
      <c r="G94" t="s">
        <v>27</v>
      </c>
      <c r="H94" t="s">
        <v>24</v>
      </c>
      <c r="I94" s="2">
        <v>29663</v>
      </c>
      <c r="J94" s="2">
        <v>2202</v>
      </c>
      <c r="K94">
        <v>212</v>
      </c>
      <c r="L94" s="3">
        <v>2987.41</v>
      </c>
      <c r="M94" s="4">
        <v>611.66</v>
      </c>
      <c r="N94">
        <v>7.42</v>
      </c>
      <c r="O94" s="4">
        <v>1.36</v>
      </c>
      <c r="P94" s="4">
        <f t="shared" si="5"/>
        <v>10.071166099180799</v>
      </c>
      <c r="Q94">
        <v>9.6300000000000008</v>
      </c>
      <c r="R94">
        <v>0.2</v>
      </c>
    </row>
    <row r="95" spans="1:18" x14ac:dyDescent="0.35">
      <c r="A95" s="1">
        <v>45556</v>
      </c>
      <c r="B95" s="1" t="str">
        <f t="shared" si="3"/>
        <v>2024</v>
      </c>
      <c r="C95" s="1" t="str">
        <f t="shared" si="4"/>
        <v>Sep</v>
      </c>
      <c r="D95" t="s">
        <v>25</v>
      </c>
      <c r="E95" t="s">
        <v>21</v>
      </c>
      <c r="F95" t="s">
        <v>17</v>
      </c>
      <c r="G95" t="s">
        <v>23</v>
      </c>
      <c r="H95" t="s">
        <v>35</v>
      </c>
      <c r="I95" s="2">
        <v>13164</v>
      </c>
      <c r="J95" s="2">
        <v>1269</v>
      </c>
      <c r="K95">
        <v>332</v>
      </c>
      <c r="L95" s="3">
        <v>1761.53</v>
      </c>
      <c r="M95" s="4">
        <v>8836.98</v>
      </c>
      <c r="N95">
        <v>9.64</v>
      </c>
      <c r="O95" s="4">
        <v>1.39</v>
      </c>
      <c r="P95" s="4">
        <f t="shared" si="5"/>
        <v>13.38141902157399</v>
      </c>
      <c r="Q95">
        <v>26.16</v>
      </c>
      <c r="R95">
        <v>5.0199999999999996</v>
      </c>
    </row>
    <row r="96" spans="1:18" x14ac:dyDescent="0.35">
      <c r="A96" s="1">
        <v>44214</v>
      </c>
      <c r="B96" s="1" t="str">
        <f t="shared" si="3"/>
        <v>2021</v>
      </c>
      <c r="C96" s="1" t="str">
        <f t="shared" si="4"/>
        <v>Jan</v>
      </c>
      <c r="D96" t="s">
        <v>20</v>
      </c>
      <c r="E96" t="s">
        <v>34</v>
      </c>
      <c r="F96" t="s">
        <v>32</v>
      </c>
      <c r="G96" t="s">
        <v>23</v>
      </c>
      <c r="H96" t="s">
        <v>33</v>
      </c>
      <c r="I96" s="2">
        <v>11237</v>
      </c>
      <c r="J96" s="2">
        <v>2750</v>
      </c>
      <c r="K96">
        <v>343</v>
      </c>
      <c r="L96" s="3">
        <v>3031.09</v>
      </c>
      <c r="M96" s="4">
        <v>4435.83</v>
      </c>
      <c r="N96">
        <v>24.47</v>
      </c>
      <c r="O96" s="4">
        <v>1.1000000000000001</v>
      </c>
      <c r="P96" s="4">
        <f t="shared" si="5"/>
        <v>26.974192400106787</v>
      </c>
      <c r="Q96">
        <v>12.47</v>
      </c>
      <c r="R96">
        <v>1.46</v>
      </c>
    </row>
    <row r="97" spans="1:18" x14ac:dyDescent="0.35">
      <c r="A97" s="1">
        <v>44269</v>
      </c>
      <c r="B97" s="1" t="str">
        <f t="shared" si="3"/>
        <v>2021</v>
      </c>
      <c r="C97" s="1" t="str">
        <f t="shared" si="4"/>
        <v>Mar</v>
      </c>
      <c r="D97" t="s">
        <v>15</v>
      </c>
      <c r="E97" t="s">
        <v>34</v>
      </c>
      <c r="F97" t="s">
        <v>26</v>
      </c>
      <c r="G97" t="s">
        <v>18</v>
      </c>
      <c r="H97" t="s">
        <v>33</v>
      </c>
      <c r="I97" s="2">
        <v>15782</v>
      </c>
      <c r="J97" s="2">
        <v>2759</v>
      </c>
      <c r="K97">
        <v>17</v>
      </c>
      <c r="L97" s="3">
        <v>3480.49</v>
      </c>
      <c r="M97" s="4">
        <v>1081.68</v>
      </c>
      <c r="N97">
        <v>17.48</v>
      </c>
      <c r="O97" s="4">
        <v>1.26</v>
      </c>
      <c r="P97" s="4">
        <f t="shared" si="5"/>
        <v>22.053542009884676</v>
      </c>
      <c r="Q97">
        <v>0.62</v>
      </c>
      <c r="R97">
        <v>0.31</v>
      </c>
    </row>
    <row r="98" spans="1:18" x14ac:dyDescent="0.35">
      <c r="A98" s="1">
        <v>45606</v>
      </c>
      <c r="B98" s="1" t="str">
        <f t="shared" si="3"/>
        <v>2024</v>
      </c>
      <c r="C98" s="1" t="str">
        <f t="shared" si="4"/>
        <v>Nov</v>
      </c>
      <c r="D98" t="s">
        <v>28</v>
      </c>
      <c r="E98" t="s">
        <v>34</v>
      </c>
      <c r="F98" t="s">
        <v>22</v>
      </c>
      <c r="G98" t="s">
        <v>18</v>
      </c>
      <c r="H98" t="s">
        <v>35</v>
      </c>
      <c r="I98" s="2">
        <v>18982</v>
      </c>
      <c r="J98" s="2">
        <v>1294</v>
      </c>
      <c r="K98">
        <v>403</v>
      </c>
      <c r="L98" s="3">
        <v>3904.32</v>
      </c>
      <c r="M98" s="4">
        <v>8689.09</v>
      </c>
      <c r="N98">
        <v>6.82</v>
      </c>
      <c r="O98" s="4">
        <v>3.02</v>
      </c>
      <c r="P98" s="4">
        <f t="shared" si="5"/>
        <v>20.568538615530503</v>
      </c>
      <c r="Q98">
        <v>31.14</v>
      </c>
      <c r="R98">
        <v>2.23</v>
      </c>
    </row>
    <row r="99" spans="1:18" x14ac:dyDescent="0.35">
      <c r="A99" s="1">
        <v>44421</v>
      </c>
      <c r="B99" s="1" t="str">
        <f t="shared" si="3"/>
        <v>2021</v>
      </c>
      <c r="C99" s="1" t="str">
        <f t="shared" si="4"/>
        <v>Aug</v>
      </c>
      <c r="D99" t="s">
        <v>20</v>
      </c>
      <c r="E99" t="s">
        <v>16</v>
      </c>
      <c r="F99" t="s">
        <v>32</v>
      </c>
      <c r="G99" t="s">
        <v>23</v>
      </c>
      <c r="H99" t="s">
        <v>37</v>
      </c>
      <c r="I99" s="2">
        <v>9990</v>
      </c>
      <c r="J99" s="2">
        <v>1824</v>
      </c>
      <c r="K99">
        <v>90</v>
      </c>
      <c r="L99" s="3">
        <v>3733.85</v>
      </c>
      <c r="M99" s="4">
        <v>5394.87</v>
      </c>
      <c r="N99">
        <v>18.260000000000002</v>
      </c>
      <c r="O99" s="4">
        <v>2.0499999999999998</v>
      </c>
      <c r="P99" s="4">
        <f t="shared" si="5"/>
        <v>37.375875875875877</v>
      </c>
      <c r="Q99">
        <v>4.93</v>
      </c>
      <c r="R99">
        <v>1.44</v>
      </c>
    </row>
    <row r="100" spans="1:18" x14ac:dyDescent="0.35">
      <c r="A100" s="1">
        <v>45502</v>
      </c>
      <c r="B100" s="1" t="str">
        <f t="shared" si="3"/>
        <v>2024</v>
      </c>
      <c r="C100" s="1" t="str">
        <f t="shared" si="4"/>
        <v>Jul</v>
      </c>
      <c r="D100" t="s">
        <v>15</v>
      </c>
      <c r="E100" t="s">
        <v>16</v>
      </c>
      <c r="F100" t="s">
        <v>32</v>
      </c>
      <c r="G100" t="s">
        <v>18</v>
      </c>
      <c r="H100" t="s">
        <v>35</v>
      </c>
      <c r="I100" s="2">
        <v>3552</v>
      </c>
      <c r="J100" s="2">
        <v>2196</v>
      </c>
      <c r="K100">
        <v>34</v>
      </c>
      <c r="L100" s="3">
        <v>3549.29</v>
      </c>
      <c r="M100" s="4">
        <v>7181.46</v>
      </c>
      <c r="N100">
        <v>61.82</v>
      </c>
      <c r="O100" s="4">
        <v>1.62</v>
      </c>
      <c r="P100" s="4">
        <f t="shared" si="5"/>
        <v>99.923704954954957</v>
      </c>
      <c r="Q100">
        <v>1.55</v>
      </c>
      <c r="R100">
        <v>2.02</v>
      </c>
    </row>
    <row r="101" spans="1:18" x14ac:dyDescent="0.35">
      <c r="A101" s="1">
        <v>45512</v>
      </c>
      <c r="B101" s="1" t="str">
        <f t="shared" si="3"/>
        <v>2024</v>
      </c>
      <c r="C101" s="1" t="str">
        <f t="shared" si="4"/>
        <v>Aug</v>
      </c>
      <c r="D101" t="s">
        <v>15</v>
      </c>
      <c r="E101" t="s">
        <v>29</v>
      </c>
      <c r="F101" t="s">
        <v>32</v>
      </c>
      <c r="G101" t="s">
        <v>23</v>
      </c>
      <c r="H101" t="s">
        <v>37</v>
      </c>
      <c r="I101" s="2">
        <v>33390</v>
      </c>
      <c r="J101" s="2">
        <v>3141</v>
      </c>
      <c r="K101">
        <v>59</v>
      </c>
      <c r="L101" s="3">
        <v>1590.36</v>
      </c>
      <c r="M101" s="4">
        <v>8062.43</v>
      </c>
      <c r="N101">
        <v>9.41</v>
      </c>
      <c r="O101" s="4">
        <v>0.51</v>
      </c>
      <c r="P101" s="4">
        <f t="shared" si="5"/>
        <v>4.7629829290206649</v>
      </c>
      <c r="Q101">
        <v>1.88</v>
      </c>
      <c r="R101">
        <v>5.07</v>
      </c>
    </row>
    <row r="102" spans="1:18" x14ac:dyDescent="0.35">
      <c r="A102" s="1">
        <v>45495</v>
      </c>
      <c r="B102" s="1" t="str">
        <f t="shared" si="3"/>
        <v>2024</v>
      </c>
      <c r="C102" s="1" t="str">
        <f t="shared" si="4"/>
        <v>Jul</v>
      </c>
      <c r="D102" t="s">
        <v>20</v>
      </c>
      <c r="E102" t="s">
        <v>29</v>
      </c>
      <c r="F102" t="s">
        <v>26</v>
      </c>
      <c r="G102" t="s">
        <v>23</v>
      </c>
      <c r="H102" t="s">
        <v>24</v>
      </c>
      <c r="I102" s="2">
        <v>20450</v>
      </c>
      <c r="J102" s="2">
        <v>2718</v>
      </c>
      <c r="K102">
        <v>239</v>
      </c>
      <c r="L102" s="3">
        <v>192.52</v>
      </c>
      <c r="M102" s="4">
        <v>6163.35</v>
      </c>
      <c r="N102">
        <v>13.29</v>
      </c>
      <c r="O102" s="4">
        <v>7.0000000000000007E-2</v>
      </c>
      <c r="P102" s="4">
        <f t="shared" si="5"/>
        <v>0.9414180929095356</v>
      </c>
      <c r="Q102">
        <v>8.7899999999999991</v>
      </c>
      <c r="R102">
        <v>32.01</v>
      </c>
    </row>
    <row r="103" spans="1:18" x14ac:dyDescent="0.35">
      <c r="A103" s="1">
        <v>44270</v>
      </c>
      <c r="B103" s="1" t="str">
        <f t="shared" si="3"/>
        <v>2021</v>
      </c>
      <c r="C103" s="1" t="str">
        <f t="shared" si="4"/>
        <v>Mar</v>
      </c>
      <c r="D103" t="s">
        <v>15</v>
      </c>
      <c r="E103" t="s">
        <v>21</v>
      </c>
      <c r="F103" t="s">
        <v>26</v>
      </c>
      <c r="G103" t="s">
        <v>23</v>
      </c>
      <c r="H103" t="s">
        <v>24</v>
      </c>
      <c r="I103" s="2">
        <v>10695</v>
      </c>
      <c r="J103" s="2">
        <v>1204</v>
      </c>
      <c r="K103">
        <v>370</v>
      </c>
      <c r="L103" s="3">
        <v>4431.59</v>
      </c>
      <c r="M103" s="4">
        <v>5721.16</v>
      </c>
      <c r="N103">
        <v>11.26</v>
      </c>
      <c r="O103" s="4">
        <v>3.68</v>
      </c>
      <c r="P103" s="4">
        <f t="shared" si="5"/>
        <v>41.436091631603553</v>
      </c>
      <c r="Q103">
        <v>30.73</v>
      </c>
      <c r="R103">
        <v>1.29</v>
      </c>
    </row>
    <row r="104" spans="1:18" x14ac:dyDescent="0.35">
      <c r="A104" s="1">
        <v>45450</v>
      </c>
      <c r="B104" s="1" t="str">
        <f t="shared" si="3"/>
        <v>2024</v>
      </c>
      <c r="C104" s="1" t="str">
        <f t="shared" si="4"/>
        <v>Jun</v>
      </c>
      <c r="D104" t="s">
        <v>20</v>
      </c>
      <c r="E104" t="s">
        <v>31</v>
      </c>
      <c r="F104" t="s">
        <v>17</v>
      </c>
      <c r="G104" t="s">
        <v>27</v>
      </c>
      <c r="H104" t="s">
        <v>35</v>
      </c>
      <c r="I104" s="2">
        <v>16912</v>
      </c>
      <c r="J104" s="2">
        <v>4278</v>
      </c>
      <c r="K104">
        <v>463</v>
      </c>
      <c r="L104" s="3">
        <v>4237.6899999999996</v>
      </c>
      <c r="M104" s="4">
        <v>351.07</v>
      </c>
      <c r="N104">
        <v>25.3</v>
      </c>
      <c r="O104" s="4">
        <v>0.99</v>
      </c>
      <c r="P104" s="4">
        <f t="shared" si="5"/>
        <v>25.057296594134343</v>
      </c>
      <c r="Q104">
        <v>10.82</v>
      </c>
      <c r="R104">
        <v>0.08</v>
      </c>
    </row>
    <row r="105" spans="1:18" x14ac:dyDescent="0.35">
      <c r="A105" s="1">
        <v>45348</v>
      </c>
      <c r="B105" s="1" t="str">
        <f t="shared" si="3"/>
        <v>2024</v>
      </c>
      <c r="C105" s="1" t="str">
        <f t="shared" si="4"/>
        <v>Feb</v>
      </c>
      <c r="D105" t="s">
        <v>15</v>
      </c>
      <c r="E105" t="s">
        <v>29</v>
      </c>
      <c r="F105" t="s">
        <v>22</v>
      </c>
      <c r="G105" t="s">
        <v>23</v>
      </c>
      <c r="H105" t="s">
        <v>24</v>
      </c>
      <c r="I105" s="2">
        <v>40548</v>
      </c>
      <c r="J105" s="2">
        <v>1165</v>
      </c>
      <c r="K105">
        <v>260</v>
      </c>
      <c r="L105" s="3">
        <v>2233.41</v>
      </c>
      <c r="M105" s="4">
        <v>6630.27</v>
      </c>
      <c r="N105">
        <v>2.87</v>
      </c>
      <c r="O105" s="4">
        <v>1.92</v>
      </c>
      <c r="P105" s="4">
        <f t="shared" si="5"/>
        <v>5.508064516129032</v>
      </c>
      <c r="Q105">
        <v>22.32</v>
      </c>
      <c r="R105">
        <v>2.97</v>
      </c>
    </row>
    <row r="106" spans="1:18" x14ac:dyDescent="0.35">
      <c r="A106" s="1">
        <v>45572</v>
      </c>
      <c r="B106" s="1" t="str">
        <f t="shared" si="3"/>
        <v>2024</v>
      </c>
      <c r="C106" s="1" t="str">
        <f t="shared" si="4"/>
        <v>Oct</v>
      </c>
      <c r="D106" t="s">
        <v>25</v>
      </c>
      <c r="E106" t="s">
        <v>31</v>
      </c>
      <c r="F106" t="s">
        <v>32</v>
      </c>
      <c r="G106" t="s">
        <v>27</v>
      </c>
      <c r="H106" t="s">
        <v>35</v>
      </c>
      <c r="I106" s="2">
        <v>10916</v>
      </c>
      <c r="J106" s="2">
        <v>4907</v>
      </c>
      <c r="K106">
        <v>121</v>
      </c>
      <c r="L106" s="3">
        <v>1148.28</v>
      </c>
      <c r="M106" s="4">
        <v>6025.84</v>
      </c>
      <c r="N106">
        <v>44.95</v>
      </c>
      <c r="O106" s="4">
        <v>0.23</v>
      </c>
      <c r="P106" s="4">
        <f t="shared" si="5"/>
        <v>10.519237816049836</v>
      </c>
      <c r="Q106">
        <v>2.4700000000000002</v>
      </c>
      <c r="R106">
        <v>5.25</v>
      </c>
    </row>
    <row r="107" spans="1:18" x14ac:dyDescent="0.35">
      <c r="A107" s="1">
        <v>44413</v>
      </c>
      <c r="B107" s="1" t="str">
        <f t="shared" si="3"/>
        <v>2021</v>
      </c>
      <c r="C107" s="1" t="str">
        <f t="shared" si="4"/>
        <v>Aug</v>
      </c>
      <c r="D107" t="s">
        <v>28</v>
      </c>
      <c r="E107" t="s">
        <v>21</v>
      </c>
      <c r="F107" t="s">
        <v>32</v>
      </c>
      <c r="G107" t="s">
        <v>23</v>
      </c>
      <c r="H107" t="s">
        <v>24</v>
      </c>
      <c r="I107" s="2">
        <v>9979</v>
      </c>
      <c r="J107" s="2">
        <v>4440</v>
      </c>
      <c r="K107">
        <v>196</v>
      </c>
      <c r="L107" s="3">
        <v>4315.21</v>
      </c>
      <c r="M107" s="4">
        <v>3192.74</v>
      </c>
      <c r="N107">
        <v>44.49</v>
      </c>
      <c r="O107" s="4">
        <v>0.97</v>
      </c>
      <c r="P107" s="4">
        <f t="shared" si="5"/>
        <v>43.242910111233591</v>
      </c>
      <c r="Q107">
        <v>4.41</v>
      </c>
      <c r="R107">
        <v>0.74</v>
      </c>
    </row>
    <row r="108" spans="1:18" x14ac:dyDescent="0.35">
      <c r="A108" s="1">
        <v>45564</v>
      </c>
      <c r="B108" s="1" t="str">
        <f t="shared" si="3"/>
        <v>2024</v>
      </c>
      <c r="C108" s="1" t="str">
        <f t="shared" si="4"/>
        <v>Sep</v>
      </c>
      <c r="D108" t="s">
        <v>28</v>
      </c>
      <c r="E108" t="s">
        <v>31</v>
      </c>
      <c r="F108" t="s">
        <v>17</v>
      </c>
      <c r="G108" t="s">
        <v>23</v>
      </c>
      <c r="H108" t="s">
        <v>24</v>
      </c>
      <c r="I108" s="2">
        <v>21682</v>
      </c>
      <c r="J108" s="2">
        <v>2860</v>
      </c>
      <c r="K108">
        <v>58</v>
      </c>
      <c r="L108" s="3">
        <v>2979.05</v>
      </c>
      <c r="M108" s="4">
        <v>7302.94</v>
      </c>
      <c r="N108">
        <v>13.19</v>
      </c>
      <c r="O108" s="4">
        <v>1.04</v>
      </c>
      <c r="P108" s="4">
        <f t="shared" si="5"/>
        <v>13.739738031546905</v>
      </c>
      <c r="Q108">
        <v>2.0299999999999998</v>
      </c>
      <c r="R108">
        <v>2.4500000000000002</v>
      </c>
    </row>
    <row r="109" spans="1:18" x14ac:dyDescent="0.35">
      <c r="A109" s="1">
        <v>44314</v>
      </c>
      <c r="B109" s="1" t="str">
        <f t="shared" si="3"/>
        <v>2021</v>
      </c>
      <c r="C109" s="1" t="str">
        <f t="shared" si="4"/>
        <v>Apr</v>
      </c>
      <c r="D109" t="s">
        <v>25</v>
      </c>
      <c r="E109" t="s">
        <v>34</v>
      </c>
      <c r="F109" t="s">
        <v>32</v>
      </c>
      <c r="G109" t="s">
        <v>23</v>
      </c>
      <c r="H109" t="s">
        <v>33</v>
      </c>
      <c r="I109" s="2">
        <v>46429</v>
      </c>
      <c r="J109" s="2">
        <v>4562</v>
      </c>
      <c r="K109">
        <v>192</v>
      </c>
      <c r="L109" s="3">
        <v>2400.23</v>
      </c>
      <c r="M109" s="4">
        <v>6100.6</v>
      </c>
      <c r="N109">
        <v>9.83</v>
      </c>
      <c r="O109" s="4">
        <v>0.53</v>
      </c>
      <c r="P109" s="4">
        <f t="shared" si="5"/>
        <v>5.1696784337375341</v>
      </c>
      <c r="Q109">
        <v>4.21</v>
      </c>
      <c r="R109">
        <v>2.54</v>
      </c>
    </row>
    <row r="110" spans="1:18" x14ac:dyDescent="0.35">
      <c r="A110" s="1">
        <v>45080</v>
      </c>
      <c r="B110" s="1" t="str">
        <f t="shared" si="3"/>
        <v>2023</v>
      </c>
      <c r="C110" s="1" t="str">
        <f t="shared" si="4"/>
        <v>Jun</v>
      </c>
      <c r="D110" t="s">
        <v>28</v>
      </c>
      <c r="E110" t="s">
        <v>30</v>
      </c>
      <c r="F110" t="s">
        <v>26</v>
      </c>
      <c r="G110" t="s">
        <v>18</v>
      </c>
      <c r="H110" t="s">
        <v>19</v>
      </c>
      <c r="I110" s="2">
        <v>32812</v>
      </c>
      <c r="J110" s="2">
        <v>4152</v>
      </c>
      <c r="K110">
        <v>485</v>
      </c>
      <c r="L110" s="3">
        <v>4635.09</v>
      </c>
      <c r="M110" s="4">
        <v>706.86</v>
      </c>
      <c r="N110">
        <v>12.65</v>
      </c>
      <c r="O110" s="4">
        <v>1.1200000000000001</v>
      </c>
      <c r="P110" s="4">
        <f t="shared" si="5"/>
        <v>14.126203827867853</v>
      </c>
      <c r="Q110">
        <v>11.68</v>
      </c>
      <c r="R110">
        <v>0.15</v>
      </c>
    </row>
    <row r="111" spans="1:18" x14ac:dyDescent="0.35">
      <c r="A111" s="1">
        <v>44613</v>
      </c>
      <c r="B111" s="1" t="str">
        <f t="shared" si="3"/>
        <v>2022</v>
      </c>
      <c r="C111" s="1" t="str">
        <f t="shared" si="4"/>
        <v>Feb</v>
      </c>
      <c r="D111" t="s">
        <v>28</v>
      </c>
      <c r="E111" t="s">
        <v>16</v>
      </c>
      <c r="F111" t="s">
        <v>22</v>
      </c>
      <c r="G111" t="s">
        <v>23</v>
      </c>
      <c r="H111" t="s">
        <v>37</v>
      </c>
      <c r="I111" s="2">
        <v>47718</v>
      </c>
      <c r="J111" s="2">
        <v>4555</v>
      </c>
      <c r="K111">
        <v>170</v>
      </c>
      <c r="L111" s="3">
        <v>3514.3</v>
      </c>
      <c r="M111" s="4">
        <v>7900.67</v>
      </c>
      <c r="N111">
        <v>9.5500000000000007</v>
      </c>
      <c r="O111" s="4">
        <v>0.77</v>
      </c>
      <c r="P111" s="4">
        <f t="shared" si="5"/>
        <v>7.3647260991659333</v>
      </c>
      <c r="Q111">
        <v>3.73</v>
      </c>
      <c r="R111">
        <v>2.25</v>
      </c>
    </row>
    <row r="112" spans="1:18" x14ac:dyDescent="0.35">
      <c r="A112" s="1">
        <v>44312</v>
      </c>
      <c r="B112" s="1" t="str">
        <f t="shared" si="3"/>
        <v>2021</v>
      </c>
      <c r="C112" s="1" t="str">
        <f t="shared" si="4"/>
        <v>Apr</v>
      </c>
      <c r="D112" t="s">
        <v>25</v>
      </c>
      <c r="E112" t="s">
        <v>34</v>
      </c>
      <c r="F112" t="s">
        <v>26</v>
      </c>
      <c r="G112" t="s">
        <v>18</v>
      </c>
      <c r="H112" t="s">
        <v>19</v>
      </c>
      <c r="I112" s="2">
        <v>31845</v>
      </c>
      <c r="J112" s="2">
        <v>1695</v>
      </c>
      <c r="K112">
        <v>345</v>
      </c>
      <c r="L112" s="3">
        <v>3156.48</v>
      </c>
      <c r="M112" s="4">
        <v>9459.39</v>
      </c>
      <c r="N112">
        <v>5.32</v>
      </c>
      <c r="O112" s="4">
        <v>1.86</v>
      </c>
      <c r="P112" s="4">
        <f t="shared" si="5"/>
        <v>9.912011304757419</v>
      </c>
      <c r="Q112">
        <v>20.350000000000001</v>
      </c>
      <c r="R112">
        <v>3</v>
      </c>
    </row>
    <row r="113" spans="1:18" x14ac:dyDescent="0.35">
      <c r="A113" s="1">
        <v>44345</v>
      </c>
      <c r="B113" s="1" t="str">
        <f t="shared" si="3"/>
        <v>2021</v>
      </c>
      <c r="C113" s="1" t="str">
        <f t="shared" si="4"/>
        <v>May</v>
      </c>
      <c r="D113" t="s">
        <v>25</v>
      </c>
      <c r="E113" t="s">
        <v>29</v>
      </c>
      <c r="F113" t="s">
        <v>26</v>
      </c>
      <c r="G113" t="s">
        <v>27</v>
      </c>
      <c r="H113" t="s">
        <v>19</v>
      </c>
      <c r="I113" s="2">
        <v>26128</v>
      </c>
      <c r="J113" s="2">
        <v>3727</v>
      </c>
      <c r="K113">
        <v>98</v>
      </c>
      <c r="L113" s="3">
        <v>263.85000000000002</v>
      </c>
      <c r="M113" s="4">
        <v>1620.01</v>
      </c>
      <c r="N113">
        <v>14.26</v>
      </c>
      <c r="O113" s="4">
        <v>7.0000000000000007E-2</v>
      </c>
      <c r="P113" s="4">
        <f t="shared" si="5"/>
        <v>1.0098361910594</v>
      </c>
      <c r="Q113">
        <v>2.63</v>
      </c>
      <c r="R113">
        <v>6.14</v>
      </c>
    </row>
    <row r="114" spans="1:18" x14ac:dyDescent="0.35">
      <c r="A114" s="1">
        <v>44780</v>
      </c>
      <c r="B114" s="1" t="str">
        <f t="shared" si="3"/>
        <v>2022</v>
      </c>
      <c r="C114" s="1" t="str">
        <f t="shared" si="4"/>
        <v>Aug</v>
      </c>
      <c r="D114" t="s">
        <v>20</v>
      </c>
      <c r="E114" t="s">
        <v>30</v>
      </c>
      <c r="F114" t="s">
        <v>22</v>
      </c>
      <c r="G114" t="s">
        <v>23</v>
      </c>
      <c r="H114" t="s">
        <v>35</v>
      </c>
      <c r="I114" s="2">
        <v>10500</v>
      </c>
      <c r="J114" s="2">
        <v>2630</v>
      </c>
      <c r="K114">
        <v>9</v>
      </c>
      <c r="L114" s="3">
        <v>1628.81</v>
      </c>
      <c r="M114" s="4">
        <v>7205.59</v>
      </c>
      <c r="N114">
        <v>25.05</v>
      </c>
      <c r="O114" s="4">
        <v>0.62</v>
      </c>
      <c r="P114" s="4">
        <f t="shared" si="5"/>
        <v>15.512476190476191</v>
      </c>
      <c r="Q114">
        <v>0.34</v>
      </c>
      <c r="R114">
        <v>4.42</v>
      </c>
    </row>
    <row r="115" spans="1:18" x14ac:dyDescent="0.35">
      <c r="A115" s="1">
        <v>44799</v>
      </c>
      <c r="B115" s="1" t="str">
        <f t="shared" si="3"/>
        <v>2022</v>
      </c>
      <c r="C115" s="1" t="str">
        <f t="shared" si="4"/>
        <v>Aug</v>
      </c>
      <c r="D115" t="s">
        <v>25</v>
      </c>
      <c r="E115" t="s">
        <v>34</v>
      </c>
      <c r="F115" t="s">
        <v>22</v>
      </c>
      <c r="G115" t="s">
        <v>23</v>
      </c>
      <c r="H115" t="s">
        <v>19</v>
      </c>
      <c r="I115" s="2">
        <v>42584</v>
      </c>
      <c r="J115" s="2">
        <v>2683</v>
      </c>
      <c r="K115">
        <v>379</v>
      </c>
      <c r="L115" s="3">
        <v>1731.27</v>
      </c>
      <c r="M115" s="4">
        <v>3763.55</v>
      </c>
      <c r="N115">
        <v>6.3</v>
      </c>
      <c r="O115" s="4">
        <v>0.65</v>
      </c>
      <c r="P115" s="4">
        <f t="shared" si="5"/>
        <v>4.0655410482810446</v>
      </c>
      <c r="Q115">
        <v>14.13</v>
      </c>
      <c r="R115">
        <v>2.17</v>
      </c>
    </row>
    <row r="116" spans="1:18" x14ac:dyDescent="0.35">
      <c r="A116" s="1">
        <v>44442</v>
      </c>
      <c r="B116" s="1" t="str">
        <f t="shared" si="3"/>
        <v>2021</v>
      </c>
      <c r="C116" s="1" t="str">
        <f t="shared" si="4"/>
        <v>Sep</v>
      </c>
      <c r="D116" t="s">
        <v>25</v>
      </c>
      <c r="E116" t="s">
        <v>21</v>
      </c>
      <c r="F116" t="s">
        <v>17</v>
      </c>
      <c r="G116" t="s">
        <v>27</v>
      </c>
      <c r="H116" t="s">
        <v>19</v>
      </c>
      <c r="I116" s="2">
        <v>41044</v>
      </c>
      <c r="J116" s="2">
        <v>1850</v>
      </c>
      <c r="K116">
        <v>168</v>
      </c>
      <c r="L116" s="3">
        <v>1944.3</v>
      </c>
      <c r="M116" s="4">
        <v>4945.29</v>
      </c>
      <c r="N116">
        <v>4.51</v>
      </c>
      <c r="O116" s="4">
        <v>1.05</v>
      </c>
      <c r="P116" s="4">
        <f t="shared" si="5"/>
        <v>4.737111392651788</v>
      </c>
      <c r="Q116">
        <v>9.08</v>
      </c>
      <c r="R116">
        <v>2.54</v>
      </c>
    </row>
    <row r="117" spans="1:18" x14ac:dyDescent="0.35">
      <c r="A117" s="1">
        <v>44633</v>
      </c>
      <c r="B117" s="1" t="str">
        <f t="shared" si="3"/>
        <v>2022</v>
      </c>
      <c r="C117" s="1" t="str">
        <f t="shared" si="4"/>
        <v>Mar</v>
      </c>
      <c r="D117" t="s">
        <v>20</v>
      </c>
      <c r="E117" t="s">
        <v>31</v>
      </c>
      <c r="F117" t="s">
        <v>32</v>
      </c>
      <c r="G117" t="s">
        <v>27</v>
      </c>
      <c r="H117" t="s">
        <v>37</v>
      </c>
      <c r="I117" s="2">
        <v>17543</v>
      </c>
      <c r="J117" s="2">
        <v>4579</v>
      </c>
      <c r="K117">
        <v>134</v>
      </c>
      <c r="L117" s="3">
        <v>173.25</v>
      </c>
      <c r="M117" s="4">
        <v>3934.87</v>
      </c>
      <c r="N117">
        <v>26.1</v>
      </c>
      <c r="O117" s="4">
        <v>0.04</v>
      </c>
      <c r="P117" s="4">
        <f t="shared" si="5"/>
        <v>0.98757339109616371</v>
      </c>
      <c r="Q117">
        <v>2.93</v>
      </c>
      <c r="R117">
        <v>22.71</v>
      </c>
    </row>
    <row r="118" spans="1:18" x14ac:dyDescent="0.35">
      <c r="A118" s="1">
        <v>44358</v>
      </c>
      <c r="B118" s="1" t="str">
        <f t="shared" si="3"/>
        <v>2021</v>
      </c>
      <c r="C118" s="1" t="str">
        <f t="shared" si="4"/>
        <v>Jun</v>
      </c>
      <c r="D118" t="s">
        <v>25</v>
      </c>
      <c r="E118" t="s">
        <v>21</v>
      </c>
      <c r="F118" t="s">
        <v>26</v>
      </c>
      <c r="G118" t="s">
        <v>23</v>
      </c>
      <c r="H118" t="s">
        <v>24</v>
      </c>
      <c r="I118" s="2">
        <v>5919</v>
      </c>
      <c r="J118" s="2">
        <v>3520</v>
      </c>
      <c r="K118">
        <v>371</v>
      </c>
      <c r="L118" s="3">
        <v>4180.62</v>
      </c>
      <c r="M118" s="4">
        <v>7738.03</v>
      </c>
      <c r="N118">
        <v>59.47</v>
      </c>
      <c r="O118" s="4">
        <v>1.19</v>
      </c>
      <c r="P118" s="4">
        <f t="shared" si="5"/>
        <v>70.630511910795747</v>
      </c>
      <c r="Q118">
        <v>10.54</v>
      </c>
      <c r="R118">
        <v>1.85</v>
      </c>
    </row>
    <row r="119" spans="1:18" x14ac:dyDescent="0.35">
      <c r="A119" s="1">
        <v>44598</v>
      </c>
      <c r="B119" s="1" t="str">
        <f t="shared" si="3"/>
        <v>2022</v>
      </c>
      <c r="C119" s="1" t="str">
        <f t="shared" si="4"/>
        <v>Feb</v>
      </c>
      <c r="D119" t="s">
        <v>28</v>
      </c>
      <c r="E119" t="s">
        <v>21</v>
      </c>
      <c r="F119" t="s">
        <v>32</v>
      </c>
      <c r="G119" t="s">
        <v>27</v>
      </c>
      <c r="H119" t="s">
        <v>33</v>
      </c>
      <c r="I119" s="2">
        <v>19233</v>
      </c>
      <c r="J119" s="2">
        <v>4011</v>
      </c>
      <c r="K119">
        <v>262</v>
      </c>
      <c r="L119" s="3">
        <v>3945.93</v>
      </c>
      <c r="M119" s="4">
        <v>3973.4</v>
      </c>
      <c r="N119">
        <v>20.85</v>
      </c>
      <c r="O119" s="4">
        <v>0.98</v>
      </c>
      <c r="P119" s="4">
        <f t="shared" si="5"/>
        <v>20.516456091093431</v>
      </c>
      <c r="Q119">
        <v>6.53</v>
      </c>
      <c r="R119">
        <v>1.01</v>
      </c>
    </row>
    <row r="120" spans="1:18" x14ac:dyDescent="0.35">
      <c r="A120" s="1">
        <v>44429</v>
      </c>
      <c r="B120" s="1" t="str">
        <f t="shared" si="3"/>
        <v>2021</v>
      </c>
      <c r="C120" s="1" t="str">
        <f t="shared" si="4"/>
        <v>Aug</v>
      </c>
      <c r="D120" t="s">
        <v>28</v>
      </c>
      <c r="E120" t="s">
        <v>21</v>
      </c>
      <c r="F120" t="s">
        <v>32</v>
      </c>
      <c r="G120" t="s">
        <v>23</v>
      </c>
      <c r="H120" t="s">
        <v>35</v>
      </c>
      <c r="I120" s="2">
        <v>35341</v>
      </c>
      <c r="J120" s="2">
        <v>4587</v>
      </c>
      <c r="K120">
        <v>131</v>
      </c>
      <c r="L120" s="3">
        <v>3507.24</v>
      </c>
      <c r="M120" s="4">
        <v>6348.28</v>
      </c>
      <c r="N120">
        <v>12.98</v>
      </c>
      <c r="O120" s="4">
        <v>0.76</v>
      </c>
      <c r="P120" s="4">
        <f t="shared" si="5"/>
        <v>9.9239976231572395</v>
      </c>
      <c r="Q120">
        <v>2.86</v>
      </c>
      <c r="R120">
        <v>1.81</v>
      </c>
    </row>
    <row r="121" spans="1:18" x14ac:dyDescent="0.35">
      <c r="A121" s="1">
        <v>45407</v>
      </c>
      <c r="B121" s="1" t="str">
        <f t="shared" si="3"/>
        <v>2024</v>
      </c>
      <c r="C121" s="1" t="str">
        <f t="shared" si="4"/>
        <v>Apr</v>
      </c>
      <c r="D121" t="s">
        <v>28</v>
      </c>
      <c r="E121" t="s">
        <v>16</v>
      </c>
      <c r="F121" t="s">
        <v>32</v>
      </c>
      <c r="G121" t="s">
        <v>18</v>
      </c>
      <c r="H121" t="s">
        <v>19</v>
      </c>
      <c r="I121" s="2">
        <v>33430</v>
      </c>
      <c r="J121" s="2">
        <v>1006</v>
      </c>
      <c r="K121">
        <v>119</v>
      </c>
      <c r="L121" s="3">
        <v>2105.06</v>
      </c>
      <c r="M121" s="4">
        <v>2380.71</v>
      </c>
      <c r="N121">
        <v>3.01</v>
      </c>
      <c r="O121" s="4">
        <v>2.09</v>
      </c>
      <c r="P121" s="4">
        <f t="shared" si="5"/>
        <v>6.296918935088244</v>
      </c>
      <c r="Q121">
        <v>11.83</v>
      </c>
      <c r="R121">
        <v>1.1299999999999999</v>
      </c>
    </row>
    <row r="122" spans="1:18" x14ac:dyDescent="0.35">
      <c r="A122" s="1">
        <v>44337</v>
      </c>
      <c r="B122" s="1" t="str">
        <f t="shared" si="3"/>
        <v>2021</v>
      </c>
      <c r="C122" s="1" t="str">
        <f t="shared" si="4"/>
        <v>May</v>
      </c>
      <c r="D122" t="s">
        <v>28</v>
      </c>
      <c r="E122" t="s">
        <v>31</v>
      </c>
      <c r="F122" t="s">
        <v>32</v>
      </c>
      <c r="G122" t="s">
        <v>23</v>
      </c>
      <c r="H122" t="s">
        <v>35</v>
      </c>
      <c r="I122" s="2">
        <v>26002</v>
      </c>
      <c r="J122" s="2">
        <v>4588</v>
      </c>
      <c r="K122">
        <v>479</v>
      </c>
      <c r="L122" s="3">
        <v>3006.46</v>
      </c>
      <c r="M122" s="4">
        <v>4154.5200000000004</v>
      </c>
      <c r="N122">
        <v>17.64</v>
      </c>
      <c r="O122" s="4">
        <v>0.66</v>
      </c>
      <c r="P122" s="4">
        <f t="shared" si="5"/>
        <v>11.562418275517269</v>
      </c>
      <c r="Q122">
        <v>10.44</v>
      </c>
      <c r="R122">
        <v>1.38</v>
      </c>
    </row>
    <row r="123" spans="1:18" x14ac:dyDescent="0.35">
      <c r="A123" s="1">
        <v>44375</v>
      </c>
      <c r="B123" s="1" t="str">
        <f t="shared" si="3"/>
        <v>2021</v>
      </c>
      <c r="C123" s="1" t="str">
        <f t="shared" si="4"/>
        <v>Jun</v>
      </c>
      <c r="D123" t="s">
        <v>20</v>
      </c>
      <c r="E123" t="s">
        <v>29</v>
      </c>
      <c r="F123" t="s">
        <v>17</v>
      </c>
      <c r="G123" t="s">
        <v>27</v>
      </c>
      <c r="H123" t="s">
        <v>19</v>
      </c>
      <c r="I123" s="2">
        <v>41517</v>
      </c>
      <c r="J123" s="2">
        <v>2834</v>
      </c>
      <c r="K123">
        <v>365</v>
      </c>
      <c r="L123" s="3">
        <v>3739.83</v>
      </c>
      <c r="M123" s="4">
        <v>4776.28</v>
      </c>
      <c r="N123">
        <v>6.83</v>
      </c>
      <c r="O123" s="4">
        <v>1.32</v>
      </c>
      <c r="P123" s="4">
        <f t="shared" si="5"/>
        <v>9.007948551195895</v>
      </c>
      <c r="Q123">
        <v>12.88</v>
      </c>
      <c r="R123">
        <v>1.28</v>
      </c>
    </row>
    <row r="124" spans="1:18" x14ac:dyDescent="0.35">
      <c r="A124" s="1">
        <v>45642</v>
      </c>
      <c r="B124" s="1" t="str">
        <f t="shared" si="3"/>
        <v>2024</v>
      </c>
      <c r="C124" s="1" t="str">
        <f t="shared" si="4"/>
        <v>Dec</v>
      </c>
      <c r="D124" t="s">
        <v>28</v>
      </c>
      <c r="E124" t="s">
        <v>29</v>
      </c>
      <c r="F124" t="s">
        <v>32</v>
      </c>
      <c r="G124" t="s">
        <v>23</v>
      </c>
      <c r="H124" t="s">
        <v>33</v>
      </c>
      <c r="I124" s="2">
        <v>48834</v>
      </c>
      <c r="J124" s="2">
        <v>4705</v>
      </c>
      <c r="K124">
        <v>88</v>
      </c>
      <c r="L124" s="3">
        <v>1942.1</v>
      </c>
      <c r="M124" s="4">
        <v>5921.57</v>
      </c>
      <c r="N124">
        <v>9.6300000000000008</v>
      </c>
      <c r="O124" s="4">
        <v>0.41</v>
      </c>
      <c r="P124" s="4">
        <f t="shared" si="5"/>
        <v>3.9769422943031492</v>
      </c>
      <c r="Q124">
        <v>1.87</v>
      </c>
      <c r="R124">
        <v>3.05</v>
      </c>
    </row>
    <row r="125" spans="1:18" x14ac:dyDescent="0.35">
      <c r="A125" s="1">
        <v>45218</v>
      </c>
      <c r="B125" s="1" t="str">
        <f t="shared" si="3"/>
        <v>2023</v>
      </c>
      <c r="C125" s="1" t="str">
        <f t="shared" si="4"/>
        <v>Oct</v>
      </c>
      <c r="D125" t="s">
        <v>28</v>
      </c>
      <c r="E125" t="s">
        <v>31</v>
      </c>
      <c r="F125" t="s">
        <v>17</v>
      </c>
      <c r="G125" t="s">
        <v>23</v>
      </c>
      <c r="H125" t="s">
        <v>33</v>
      </c>
      <c r="I125" s="2">
        <v>27208</v>
      </c>
      <c r="J125" s="2">
        <v>846</v>
      </c>
      <c r="K125">
        <v>368</v>
      </c>
      <c r="L125" s="3">
        <v>1018.32</v>
      </c>
      <c r="M125" s="4">
        <v>937.67</v>
      </c>
      <c r="N125">
        <v>3.11</v>
      </c>
      <c r="O125" s="4">
        <v>1.2</v>
      </c>
      <c r="P125" s="4">
        <f t="shared" si="5"/>
        <v>3.7427227286092331</v>
      </c>
      <c r="Q125">
        <v>43.5</v>
      </c>
      <c r="R125">
        <v>0.92</v>
      </c>
    </row>
    <row r="126" spans="1:18" x14ac:dyDescent="0.35">
      <c r="A126" s="1">
        <v>45548</v>
      </c>
      <c r="B126" s="1" t="str">
        <f t="shared" si="3"/>
        <v>2024</v>
      </c>
      <c r="C126" s="1" t="str">
        <f t="shared" si="4"/>
        <v>Sep</v>
      </c>
      <c r="D126" t="s">
        <v>15</v>
      </c>
      <c r="E126" t="s">
        <v>30</v>
      </c>
      <c r="F126" t="s">
        <v>17</v>
      </c>
      <c r="G126" t="s">
        <v>27</v>
      </c>
      <c r="H126" t="s">
        <v>35</v>
      </c>
      <c r="I126" s="2">
        <v>45509</v>
      </c>
      <c r="J126" s="2">
        <v>644</v>
      </c>
      <c r="K126">
        <v>413</v>
      </c>
      <c r="L126" s="3">
        <v>2189.5700000000002</v>
      </c>
      <c r="M126" s="4">
        <v>4966.97</v>
      </c>
      <c r="N126">
        <v>1.42</v>
      </c>
      <c r="O126" s="4">
        <v>3.4</v>
      </c>
      <c r="P126" s="4">
        <f t="shared" si="5"/>
        <v>4.8112900744907598</v>
      </c>
      <c r="Q126">
        <v>64.13</v>
      </c>
      <c r="R126">
        <v>2.27</v>
      </c>
    </row>
    <row r="127" spans="1:18" x14ac:dyDescent="0.35">
      <c r="A127" s="1">
        <v>45582</v>
      </c>
      <c r="B127" s="1" t="str">
        <f t="shared" si="3"/>
        <v>2024</v>
      </c>
      <c r="C127" s="1" t="str">
        <f t="shared" si="4"/>
        <v>Oct</v>
      </c>
      <c r="D127" t="s">
        <v>28</v>
      </c>
      <c r="E127" t="s">
        <v>29</v>
      </c>
      <c r="F127" t="s">
        <v>26</v>
      </c>
      <c r="G127" t="s">
        <v>18</v>
      </c>
      <c r="H127" t="s">
        <v>33</v>
      </c>
      <c r="I127" s="2">
        <v>1853</v>
      </c>
      <c r="J127" s="2">
        <v>4843</v>
      </c>
      <c r="K127">
        <v>69</v>
      </c>
      <c r="L127" s="3">
        <v>3639.92</v>
      </c>
      <c r="M127" s="4">
        <v>2321.61</v>
      </c>
      <c r="N127">
        <v>261.36</v>
      </c>
      <c r="O127" s="4">
        <v>0.75</v>
      </c>
      <c r="P127" s="4">
        <f t="shared" si="5"/>
        <v>196.43389098758769</v>
      </c>
      <c r="Q127">
        <v>1.42</v>
      </c>
      <c r="R127">
        <v>0.64</v>
      </c>
    </row>
    <row r="128" spans="1:18" x14ac:dyDescent="0.35">
      <c r="A128" s="1">
        <v>44881</v>
      </c>
      <c r="B128" s="1" t="str">
        <f t="shared" si="3"/>
        <v>2022</v>
      </c>
      <c r="C128" s="1" t="str">
        <f t="shared" si="4"/>
        <v>Nov</v>
      </c>
      <c r="D128" t="s">
        <v>25</v>
      </c>
      <c r="E128" t="s">
        <v>31</v>
      </c>
      <c r="F128" t="s">
        <v>32</v>
      </c>
      <c r="G128" t="s">
        <v>23</v>
      </c>
      <c r="H128" t="s">
        <v>37</v>
      </c>
      <c r="I128" s="2">
        <v>27999</v>
      </c>
      <c r="J128" s="2">
        <v>1536</v>
      </c>
      <c r="K128">
        <v>250</v>
      </c>
      <c r="L128" s="3">
        <v>2535.42</v>
      </c>
      <c r="M128" s="4">
        <v>201.55</v>
      </c>
      <c r="N128">
        <v>5.49</v>
      </c>
      <c r="O128" s="4">
        <v>1.65</v>
      </c>
      <c r="P128" s="4">
        <f t="shared" si="5"/>
        <v>9.0553948355298406</v>
      </c>
      <c r="Q128">
        <v>16.28</v>
      </c>
      <c r="R128">
        <v>0.08</v>
      </c>
    </row>
    <row r="129" spans="1:18" x14ac:dyDescent="0.35">
      <c r="A129" s="1">
        <v>45032</v>
      </c>
      <c r="B129" s="1" t="str">
        <f t="shared" si="3"/>
        <v>2023</v>
      </c>
      <c r="C129" s="1" t="str">
        <f t="shared" si="4"/>
        <v>Apr</v>
      </c>
      <c r="D129" t="s">
        <v>25</v>
      </c>
      <c r="E129" t="s">
        <v>16</v>
      </c>
      <c r="F129" t="s">
        <v>26</v>
      </c>
      <c r="G129" t="s">
        <v>18</v>
      </c>
      <c r="H129" t="s">
        <v>35</v>
      </c>
      <c r="I129" s="2">
        <v>48614</v>
      </c>
      <c r="J129" s="2">
        <v>706</v>
      </c>
      <c r="K129">
        <v>121</v>
      </c>
      <c r="L129" s="3">
        <v>4017.94</v>
      </c>
      <c r="M129" s="4">
        <v>8793.11</v>
      </c>
      <c r="N129">
        <v>1.45</v>
      </c>
      <c r="O129" s="4">
        <v>5.69</v>
      </c>
      <c r="P129" s="4">
        <f t="shared" si="5"/>
        <v>8.2649853951536603</v>
      </c>
      <c r="Q129">
        <v>17.14</v>
      </c>
      <c r="R129">
        <v>2.19</v>
      </c>
    </row>
    <row r="130" spans="1:18" x14ac:dyDescent="0.35">
      <c r="A130" s="1">
        <v>45567</v>
      </c>
      <c r="B130" s="1" t="str">
        <f t="shared" si="3"/>
        <v>2024</v>
      </c>
      <c r="C130" s="1" t="str">
        <f t="shared" si="4"/>
        <v>Oct</v>
      </c>
      <c r="D130" t="s">
        <v>28</v>
      </c>
      <c r="E130" t="s">
        <v>21</v>
      </c>
      <c r="F130" t="s">
        <v>26</v>
      </c>
      <c r="G130" t="s">
        <v>23</v>
      </c>
      <c r="H130" t="s">
        <v>19</v>
      </c>
      <c r="I130" s="2">
        <v>5273</v>
      </c>
      <c r="J130" s="2">
        <v>4713</v>
      </c>
      <c r="K130">
        <v>154</v>
      </c>
      <c r="L130" s="3">
        <v>907.2</v>
      </c>
      <c r="M130" s="4">
        <v>3064.44</v>
      </c>
      <c r="N130">
        <v>89.38</v>
      </c>
      <c r="O130" s="4">
        <v>0.19</v>
      </c>
      <c r="P130" s="4">
        <f t="shared" si="5"/>
        <v>17.204627346861372</v>
      </c>
      <c r="Q130">
        <v>3.27</v>
      </c>
      <c r="R130">
        <v>3.38</v>
      </c>
    </row>
    <row r="131" spans="1:18" x14ac:dyDescent="0.35">
      <c r="A131" s="1">
        <v>45636</v>
      </c>
      <c r="B131" s="1" t="str">
        <f t="shared" ref="B131:B194" si="6">TEXT(A131,"yyy")</f>
        <v>2024</v>
      </c>
      <c r="C131" s="1" t="str">
        <f t="shared" ref="C131:C194" si="7">TEXT(A131,"mmm")</f>
        <v>Dec</v>
      </c>
      <c r="D131" t="s">
        <v>15</v>
      </c>
      <c r="E131" t="s">
        <v>16</v>
      </c>
      <c r="F131" t="s">
        <v>22</v>
      </c>
      <c r="G131" t="s">
        <v>23</v>
      </c>
      <c r="H131" t="s">
        <v>33</v>
      </c>
      <c r="I131" s="2">
        <v>34775</v>
      </c>
      <c r="J131" s="2">
        <v>3788</v>
      </c>
      <c r="K131">
        <v>85</v>
      </c>
      <c r="L131" s="3">
        <v>2106.29</v>
      </c>
      <c r="M131" s="4">
        <v>9774.32</v>
      </c>
      <c r="N131">
        <v>10.89</v>
      </c>
      <c r="O131" s="4">
        <v>0.56000000000000005</v>
      </c>
      <c r="P131" s="4">
        <f t="shared" ref="P131:P194" si="8">L131/I131*100</f>
        <v>6.0569086987778578</v>
      </c>
      <c r="Q131">
        <v>2.2400000000000002</v>
      </c>
      <c r="R131">
        <v>4.6399999999999997</v>
      </c>
    </row>
    <row r="132" spans="1:18" x14ac:dyDescent="0.35">
      <c r="A132" s="1">
        <v>45607</v>
      </c>
      <c r="B132" s="1" t="str">
        <f t="shared" si="6"/>
        <v>2024</v>
      </c>
      <c r="C132" s="1" t="str">
        <f t="shared" si="7"/>
        <v>Nov</v>
      </c>
      <c r="D132" t="s">
        <v>25</v>
      </c>
      <c r="E132" t="s">
        <v>31</v>
      </c>
      <c r="F132" t="s">
        <v>22</v>
      </c>
      <c r="G132" t="s">
        <v>27</v>
      </c>
      <c r="H132" t="s">
        <v>33</v>
      </c>
      <c r="I132" s="2">
        <v>32971</v>
      </c>
      <c r="J132" s="2">
        <v>1335</v>
      </c>
      <c r="K132">
        <v>51</v>
      </c>
      <c r="L132" s="3">
        <v>3020.04</v>
      </c>
      <c r="M132" s="4">
        <v>8926.14</v>
      </c>
      <c r="N132">
        <v>4.05</v>
      </c>
      <c r="O132" s="4">
        <v>2.2599999999999998</v>
      </c>
      <c r="P132" s="4">
        <f t="shared" si="8"/>
        <v>9.1596857844772668</v>
      </c>
      <c r="Q132">
        <v>3.82</v>
      </c>
      <c r="R132">
        <v>2.96</v>
      </c>
    </row>
    <row r="133" spans="1:18" x14ac:dyDescent="0.35">
      <c r="A133" s="1">
        <v>45047</v>
      </c>
      <c r="B133" s="1" t="str">
        <f t="shared" si="6"/>
        <v>2023</v>
      </c>
      <c r="C133" s="1" t="str">
        <f t="shared" si="7"/>
        <v>May</v>
      </c>
      <c r="D133" t="s">
        <v>25</v>
      </c>
      <c r="E133" t="s">
        <v>21</v>
      </c>
      <c r="F133" t="s">
        <v>26</v>
      </c>
      <c r="G133" t="s">
        <v>18</v>
      </c>
      <c r="H133" t="s">
        <v>24</v>
      </c>
      <c r="I133" s="2">
        <v>28969</v>
      </c>
      <c r="J133" s="2">
        <v>3294</v>
      </c>
      <c r="K133">
        <v>328</v>
      </c>
      <c r="L133" s="3">
        <v>197.52</v>
      </c>
      <c r="M133" s="4">
        <v>1767.42</v>
      </c>
      <c r="N133">
        <v>11.37</v>
      </c>
      <c r="O133" s="4">
        <v>0.06</v>
      </c>
      <c r="P133" s="4">
        <f t="shared" si="8"/>
        <v>0.68183230349684143</v>
      </c>
      <c r="Q133">
        <v>9.9600000000000009</v>
      </c>
      <c r="R133">
        <v>8.9499999999999993</v>
      </c>
    </row>
    <row r="134" spans="1:18" x14ac:dyDescent="0.35">
      <c r="A134" s="1">
        <v>44541</v>
      </c>
      <c r="B134" s="1" t="str">
        <f t="shared" si="6"/>
        <v>2021</v>
      </c>
      <c r="C134" s="1" t="str">
        <f t="shared" si="7"/>
        <v>Dec</v>
      </c>
      <c r="D134" t="s">
        <v>15</v>
      </c>
      <c r="E134" t="s">
        <v>30</v>
      </c>
      <c r="F134" t="s">
        <v>32</v>
      </c>
      <c r="G134" t="s">
        <v>23</v>
      </c>
      <c r="H134" t="s">
        <v>37</v>
      </c>
      <c r="I134" s="2">
        <v>18960</v>
      </c>
      <c r="J134" s="2">
        <v>374</v>
      </c>
      <c r="K134">
        <v>478</v>
      </c>
      <c r="L134" s="3">
        <v>3451.72</v>
      </c>
      <c r="M134" s="4">
        <v>4916.51</v>
      </c>
      <c r="N134">
        <v>1.97</v>
      </c>
      <c r="O134" s="4">
        <v>9.23</v>
      </c>
      <c r="P134" s="4">
        <f t="shared" si="8"/>
        <v>18.205274261603375</v>
      </c>
      <c r="Q134">
        <v>127.81</v>
      </c>
      <c r="R134">
        <v>1.42</v>
      </c>
    </row>
    <row r="135" spans="1:18" x14ac:dyDescent="0.35">
      <c r="A135" s="1">
        <v>45634</v>
      </c>
      <c r="B135" s="1" t="str">
        <f t="shared" si="6"/>
        <v>2024</v>
      </c>
      <c r="C135" s="1" t="str">
        <f t="shared" si="7"/>
        <v>Dec</v>
      </c>
      <c r="D135" t="s">
        <v>15</v>
      </c>
      <c r="E135" t="s">
        <v>30</v>
      </c>
      <c r="F135" t="s">
        <v>22</v>
      </c>
      <c r="G135" t="s">
        <v>23</v>
      </c>
      <c r="H135" t="s">
        <v>24</v>
      </c>
      <c r="I135" s="2">
        <v>20502</v>
      </c>
      <c r="J135" s="2">
        <v>4860</v>
      </c>
      <c r="K135">
        <v>396</v>
      </c>
      <c r="L135" s="3">
        <v>1308.77</v>
      </c>
      <c r="M135" s="4">
        <v>5634.22</v>
      </c>
      <c r="N135">
        <v>23.71</v>
      </c>
      <c r="O135" s="4">
        <v>0.27</v>
      </c>
      <c r="P135" s="4">
        <f t="shared" si="8"/>
        <v>6.3836211101355973</v>
      </c>
      <c r="Q135">
        <v>8.15</v>
      </c>
      <c r="R135">
        <v>4.3</v>
      </c>
    </row>
    <row r="136" spans="1:18" x14ac:dyDescent="0.35">
      <c r="A136" s="1">
        <v>45027</v>
      </c>
      <c r="B136" s="1" t="str">
        <f t="shared" si="6"/>
        <v>2023</v>
      </c>
      <c r="C136" s="1" t="str">
        <f t="shared" si="7"/>
        <v>Apr</v>
      </c>
      <c r="D136" t="s">
        <v>25</v>
      </c>
      <c r="E136" t="s">
        <v>34</v>
      </c>
      <c r="F136" t="s">
        <v>17</v>
      </c>
      <c r="G136" t="s">
        <v>23</v>
      </c>
      <c r="H136" t="s">
        <v>37</v>
      </c>
      <c r="I136" s="2">
        <v>41794</v>
      </c>
      <c r="J136" s="2">
        <v>3281</v>
      </c>
      <c r="K136">
        <v>286</v>
      </c>
      <c r="L136" s="3">
        <v>1382.59</v>
      </c>
      <c r="M136" s="4">
        <v>3230.84</v>
      </c>
      <c r="N136">
        <v>7.85</v>
      </c>
      <c r="O136" s="4">
        <v>0.42</v>
      </c>
      <c r="P136" s="4">
        <f t="shared" si="8"/>
        <v>3.3081064267598217</v>
      </c>
      <c r="Q136">
        <v>8.7200000000000006</v>
      </c>
      <c r="R136">
        <v>2.34</v>
      </c>
    </row>
    <row r="137" spans="1:18" x14ac:dyDescent="0.35">
      <c r="A137" s="1">
        <v>44313</v>
      </c>
      <c r="B137" s="1" t="str">
        <f t="shared" si="6"/>
        <v>2021</v>
      </c>
      <c r="C137" s="1" t="str">
        <f t="shared" si="7"/>
        <v>Apr</v>
      </c>
      <c r="D137" t="s">
        <v>20</v>
      </c>
      <c r="E137" t="s">
        <v>34</v>
      </c>
      <c r="F137" t="s">
        <v>32</v>
      </c>
      <c r="G137" t="s">
        <v>23</v>
      </c>
      <c r="H137" t="s">
        <v>35</v>
      </c>
      <c r="I137" s="2">
        <v>21041</v>
      </c>
      <c r="J137" s="2">
        <v>2293</v>
      </c>
      <c r="K137">
        <v>249</v>
      </c>
      <c r="L137" s="3">
        <v>1026.18</v>
      </c>
      <c r="M137" s="4">
        <v>7840.16</v>
      </c>
      <c r="N137">
        <v>10.9</v>
      </c>
      <c r="O137" s="4">
        <v>0.45</v>
      </c>
      <c r="P137" s="4">
        <f t="shared" si="8"/>
        <v>4.8770495698873626</v>
      </c>
      <c r="Q137">
        <v>10.86</v>
      </c>
      <c r="R137">
        <v>7.64</v>
      </c>
    </row>
    <row r="138" spans="1:18" x14ac:dyDescent="0.35">
      <c r="A138" s="1">
        <v>44717</v>
      </c>
      <c r="B138" s="1" t="str">
        <f t="shared" si="6"/>
        <v>2022</v>
      </c>
      <c r="C138" s="1" t="str">
        <f t="shared" si="7"/>
        <v>Jun</v>
      </c>
      <c r="D138" t="s">
        <v>20</v>
      </c>
      <c r="E138" t="s">
        <v>31</v>
      </c>
      <c r="F138" t="s">
        <v>17</v>
      </c>
      <c r="G138" t="s">
        <v>23</v>
      </c>
      <c r="H138" t="s">
        <v>19</v>
      </c>
      <c r="I138" s="2">
        <v>48360</v>
      </c>
      <c r="J138" s="2">
        <v>1395</v>
      </c>
      <c r="K138">
        <v>135</v>
      </c>
      <c r="L138" s="3">
        <v>2226.2800000000002</v>
      </c>
      <c r="M138" s="4">
        <v>3251.78</v>
      </c>
      <c r="N138">
        <v>2.88</v>
      </c>
      <c r="O138" s="4">
        <v>1.6</v>
      </c>
      <c r="P138" s="4">
        <f t="shared" si="8"/>
        <v>4.6035566583953687</v>
      </c>
      <c r="Q138">
        <v>9.68</v>
      </c>
      <c r="R138">
        <v>1.46</v>
      </c>
    </row>
    <row r="139" spans="1:18" x14ac:dyDescent="0.35">
      <c r="A139" s="1">
        <v>45624</v>
      </c>
      <c r="B139" s="1" t="str">
        <f t="shared" si="6"/>
        <v>2024</v>
      </c>
      <c r="C139" s="1" t="str">
        <f t="shared" si="7"/>
        <v>Nov</v>
      </c>
      <c r="D139" t="s">
        <v>28</v>
      </c>
      <c r="E139" t="s">
        <v>36</v>
      </c>
      <c r="F139" t="s">
        <v>17</v>
      </c>
      <c r="G139" t="s">
        <v>27</v>
      </c>
      <c r="H139" t="s">
        <v>35</v>
      </c>
      <c r="I139" s="2">
        <v>4641</v>
      </c>
      <c r="J139" s="2">
        <v>4999</v>
      </c>
      <c r="K139">
        <v>134</v>
      </c>
      <c r="L139" s="3">
        <v>2575.3000000000002</v>
      </c>
      <c r="M139" s="4">
        <v>5432.77</v>
      </c>
      <c r="N139">
        <v>107.71</v>
      </c>
      <c r="O139" s="4">
        <v>0.52</v>
      </c>
      <c r="P139" s="4">
        <f t="shared" si="8"/>
        <v>55.490196078431374</v>
      </c>
      <c r="Q139">
        <v>2.68</v>
      </c>
      <c r="R139">
        <v>2.11</v>
      </c>
    </row>
    <row r="140" spans="1:18" x14ac:dyDescent="0.35">
      <c r="A140" s="1">
        <v>44996</v>
      </c>
      <c r="B140" s="1" t="str">
        <f t="shared" si="6"/>
        <v>2023</v>
      </c>
      <c r="C140" s="1" t="str">
        <f t="shared" si="7"/>
        <v>Mar</v>
      </c>
      <c r="D140" t="s">
        <v>25</v>
      </c>
      <c r="E140" t="s">
        <v>30</v>
      </c>
      <c r="F140" t="s">
        <v>22</v>
      </c>
      <c r="G140" t="s">
        <v>27</v>
      </c>
      <c r="H140" t="s">
        <v>24</v>
      </c>
      <c r="I140" s="2">
        <v>6109</v>
      </c>
      <c r="J140" s="2">
        <v>3934</v>
      </c>
      <c r="K140">
        <v>86</v>
      </c>
      <c r="L140" s="3">
        <v>1087.1600000000001</v>
      </c>
      <c r="M140" s="4">
        <v>9398.17</v>
      </c>
      <c r="N140">
        <v>64.400000000000006</v>
      </c>
      <c r="O140" s="4">
        <v>0.28000000000000003</v>
      </c>
      <c r="P140" s="4">
        <f t="shared" si="8"/>
        <v>17.796038631527257</v>
      </c>
      <c r="Q140">
        <v>2.19</v>
      </c>
      <c r="R140">
        <v>8.64</v>
      </c>
    </row>
    <row r="141" spans="1:18" x14ac:dyDescent="0.35">
      <c r="A141" s="1">
        <v>45416</v>
      </c>
      <c r="B141" s="1" t="str">
        <f t="shared" si="6"/>
        <v>2024</v>
      </c>
      <c r="C141" s="1" t="str">
        <f t="shared" si="7"/>
        <v>May</v>
      </c>
      <c r="D141" t="s">
        <v>20</v>
      </c>
      <c r="E141" t="s">
        <v>36</v>
      </c>
      <c r="F141" t="s">
        <v>22</v>
      </c>
      <c r="G141" t="s">
        <v>18</v>
      </c>
      <c r="H141" t="s">
        <v>33</v>
      </c>
      <c r="I141" s="2">
        <v>22840</v>
      </c>
      <c r="J141" s="2">
        <v>1577</v>
      </c>
      <c r="K141">
        <v>341</v>
      </c>
      <c r="L141" s="3">
        <v>3064.26</v>
      </c>
      <c r="M141" s="4">
        <v>7083.48</v>
      </c>
      <c r="N141">
        <v>6.9</v>
      </c>
      <c r="O141" s="4">
        <v>1.94</v>
      </c>
      <c r="P141" s="4">
        <f t="shared" si="8"/>
        <v>13.416199649737305</v>
      </c>
      <c r="Q141">
        <v>21.62</v>
      </c>
      <c r="R141">
        <v>2.31</v>
      </c>
    </row>
    <row r="142" spans="1:18" x14ac:dyDescent="0.35">
      <c r="A142" s="1">
        <v>44374</v>
      </c>
      <c r="B142" s="1" t="str">
        <f t="shared" si="6"/>
        <v>2021</v>
      </c>
      <c r="C142" s="1" t="str">
        <f t="shared" si="7"/>
        <v>Jun</v>
      </c>
      <c r="D142" t="s">
        <v>25</v>
      </c>
      <c r="E142" t="s">
        <v>29</v>
      </c>
      <c r="F142" t="s">
        <v>17</v>
      </c>
      <c r="G142" t="s">
        <v>18</v>
      </c>
      <c r="H142" t="s">
        <v>24</v>
      </c>
      <c r="I142" s="2">
        <v>47160</v>
      </c>
      <c r="J142" s="2">
        <v>4881</v>
      </c>
      <c r="K142">
        <v>135</v>
      </c>
      <c r="L142" s="3">
        <v>3617.89</v>
      </c>
      <c r="M142" s="4">
        <v>7494.18</v>
      </c>
      <c r="N142">
        <v>10.35</v>
      </c>
      <c r="O142" s="4">
        <v>0.74</v>
      </c>
      <c r="P142" s="4">
        <f t="shared" si="8"/>
        <v>7.6715224766751478</v>
      </c>
      <c r="Q142">
        <v>2.77</v>
      </c>
      <c r="R142">
        <v>2.0699999999999998</v>
      </c>
    </row>
    <row r="143" spans="1:18" x14ac:dyDescent="0.35">
      <c r="A143" s="1">
        <v>44955</v>
      </c>
      <c r="B143" s="1" t="str">
        <f t="shared" si="6"/>
        <v>2023</v>
      </c>
      <c r="C143" s="1" t="str">
        <f t="shared" si="7"/>
        <v>Jan</v>
      </c>
      <c r="D143" t="s">
        <v>25</v>
      </c>
      <c r="E143" t="s">
        <v>16</v>
      </c>
      <c r="F143" t="s">
        <v>17</v>
      </c>
      <c r="G143" t="s">
        <v>27</v>
      </c>
      <c r="H143" t="s">
        <v>37</v>
      </c>
      <c r="I143" s="2">
        <v>11119</v>
      </c>
      <c r="J143" s="2">
        <v>682</v>
      </c>
      <c r="K143">
        <v>260</v>
      </c>
      <c r="L143" s="3">
        <v>1235.77</v>
      </c>
      <c r="M143" s="4">
        <v>9549.35</v>
      </c>
      <c r="N143">
        <v>6.13</v>
      </c>
      <c r="O143" s="4">
        <v>1.81</v>
      </c>
      <c r="P143" s="4">
        <f t="shared" si="8"/>
        <v>11.114039032287076</v>
      </c>
      <c r="Q143">
        <v>38.119999999999997</v>
      </c>
      <c r="R143">
        <v>7.73</v>
      </c>
    </row>
    <row r="144" spans="1:18" x14ac:dyDescent="0.35">
      <c r="A144" s="1">
        <v>45341</v>
      </c>
      <c r="B144" s="1" t="str">
        <f t="shared" si="6"/>
        <v>2024</v>
      </c>
      <c r="C144" s="1" t="str">
        <f t="shared" si="7"/>
        <v>Feb</v>
      </c>
      <c r="D144" t="s">
        <v>25</v>
      </c>
      <c r="E144" t="s">
        <v>16</v>
      </c>
      <c r="F144" t="s">
        <v>22</v>
      </c>
      <c r="G144" t="s">
        <v>18</v>
      </c>
      <c r="H144" t="s">
        <v>35</v>
      </c>
      <c r="I144" s="2">
        <v>23380</v>
      </c>
      <c r="J144" s="2">
        <v>3053</v>
      </c>
      <c r="K144">
        <v>490</v>
      </c>
      <c r="L144" s="3">
        <v>1720.89</v>
      </c>
      <c r="M144" s="4">
        <v>3995.45</v>
      </c>
      <c r="N144">
        <v>13.06</v>
      </c>
      <c r="O144" s="4">
        <v>0.56000000000000005</v>
      </c>
      <c r="P144" s="4">
        <f t="shared" si="8"/>
        <v>7.3605218135158257</v>
      </c>
      <c r="Q144">
        <v>16.05</v>
      </c>
      <c r="R144">
        <v>2.3199999999999998</v>
      </c>
    </row>
    <row r="145" spans="1:18" x14ac:dyDescent="0.35">
      <c r="A145" s="1">
        <v>45042</v>
      </c>
      <c r="B145" s="1" t="str">
        <f t="shared" si="6"/>
        <v>2023</v>
      </c>
      <c r="C145" s="1" t="str">
        <f t="shared" si="7"/>
        <v>Apr</v>
      </c>
      <c r="D145" t="s">
        <v>28</v>
      </c>
      <c r="E145" t="s">
        <v>16</v>
      </c>
      <c r="F145" t="s">
        <v>32</v>
      </c>
      <c r="G145" t="s">
        <v>18</v>
      </c>
      <c r="H145" t="s">
        <v>37</v>
      </c>
      <c r="I145" s="2">
        <v>39256</v>
      </c>
      <c r="J145" s="2">
        <v>3613</v>
      </c>
      <c r="K145">
        <v>74</v>
      </c>
      <c r="L145" s="3">
        <v>1406.85</v>
      </c>
      <c r="M145" s="4">
        <v>7319.13</v>
      </c>
      <c r="N145">
        <v>9.1999999999999993</v>
      </c>
      <c r="O145" s="4">
        <v>0.39</v>
      </c>
      <c r="P145" s="4">
        <f t="shared" si="8"/>
        <v>3.5837833706949254</v>
      </c>
      <c r="Q145">
        <v>2.0499999999999998</v>
      </c>
      <c r="R145">
        <v>5.2</v>
      </c>
    </row>
    <row r="146" spans="1:18" x14ac:dyDescent="0.35">
      <c r="A146" s="1">
        <v>44257</v>
      </c>
      <c r="B146" s="1" t="str">
        <f t="shared" si="6"/>
        <v>2021</v>
      </c>
      <c r="C146" s="1" t="str">
        <f t="shared" si="7"/>
        <v>Mar</v>
      </c>
      <c r="D146" t="s">
        <v>20</v>
      </c>
      <c r="E146" t="s">
        <v>16</v>
      </c>
      <c r="F146" t="s">
        <v>22</v>
      </c>
      <c r="G146" t="s">
        <v>23</v>
      </c>
      <c r="H146" t="s">
        <v>35</v>
      </c>
      <c r="I146" s="2">
        <v>6593</v>
      </c>
      <c r="J146" s="2">
        <v>711</v>
      </c>
      <c r="K146">
        <v>454</v>
      </c>
      <c r="L146" s="3">
        <v>1774.39</v>
      </c>
      <c r="M146" s="4">
        <v>2891.44</v>
      </c>
      <c r="N146">
        <v>10.78</v>
      </c>
      <c r="O146" s="4">
        <v>2.5</v>
      </c>
      <c r="P146" s="4">
        <f t="shared" si="8"/>
        <v>26.913241316547854</v>
      </c>
      <c r="Q146">
        <v>63.85</v>
      </c>
      <c r="R146">
        <v>1.63</v>
      </c>
    </row>
    <row r="147" spans="1:18" x14ac:dyDescent="0.35">
      <c r="A147" s="1">
        <v>44531</v>
      </c>
      <c r="B147" s="1" t="str">
        <f t="shared" si="6"/>
        <v>2021</v>
      </c>
      <c r="C147" s="1" t="str">
        <f t="shared" si="7"/>
        <v>Dec</v>
      </c>
      <c r="D147" t="s">
        <v>25</v>
      </c>
      <c r="E147" t="s">
        <v>34</v>
      </c>
      <c r="F147" t="s">
        <v>22</v>
      </c>
      <c r="G147" t="s">
        <v>18</v>
      </c>
      <c r="H147" t="s">
        <v>37</v>
      </c>
      <c r="I147" s="2">
        <v>38847</v>
      </c>
      <c r="J147" s="2">
        <v>4432</v>
      </c>
      <c r="K147">
        <v>300</v>
      </c>
      <c r="L147" s="3">
        <v>3936.38</v>
      </c>
      <c r="M147" s="4">
        <v>1435.81</v>
      </c>
      <c r="N147">
        <v>11.41</v>
      </c>
      <c r="O147" s="4">
        <v>0.89</v>
      </c>
      <c r="P147" s="4">
        <f t="shared" si="8"/>
        <v>10.133034725976266</v>
      </c>
      <c r="Q147">
        <v>6.77</v>
      </c>
      <c r="R147">
        <v>0.36</v>
      </c>
    </row>
    <row r="148" spans="1:18" x14ac:dyDescent="0.35">
      <c r="A148" s="1">
        <v>44991</v>
      </c>
      <c r="B148" s="1" t="str">
        <f t="shared" si="6"/>
        <v>2023</v>
      </c>
      <c r="C148" s="1" t="str">
        <f t="shared" si="7"/>
        <v>Mar</v>
      </c>
      <c r="D148" t="s">
        <v>28</v>
      </c>
      <c r="E148" t="s">
        <v>36</v>
      </c>
      <c r="F148" t="s">
        <v>17</v>
      </c>
      <c r="G148" t="s">
        <v>27</v>
      </c>
      <c r="H148" t="s">
        <v>33</v>
      </c>
      <c r="I148" s="2">
        <v>10177</v>
      </c>
      <c r="J148" s="2">
        <v>3386</v>
      </c>
      <c r="K148">
        <v>165</v>
      </c>
      <c r="L148" s="3">
        <v>4454.3500000000004</v>
      </c>
      <c r="M148" s="4">
        <v>570.29</v>
      </c>
      <c r="N148">
        <v>33.270000000000003</v>
      </c>
      <c r="O148" s="4">
        <v>1.32</v>
      </c>
      <c r="P148" s="4">
        <f t="shared" si="8"/>
        <v>43.768792374963155</v>
      </c>
      <c r="Q148">
        <v>4.87</v>
      </c>
      <c r="R148">
        <v>0.13</v>
      </c>
    </row>
    <row r="149" spans="1:18" x14ac:dyDescent="0.35">
      <c r="A149" s="1">
        <v>45608</v>
      </c>
      <c r="B149" s="1" t="str">
        <f t="shared" si="6"/>
        <v>2024</v>
      </c>
      <c r="C149" s="1" t="str">
        <f t="shared" si="7"/>
        <v>Nov</v>
      </c>
      <c r="D149" t="s">
        <v>15</v>
      </c>
      <c r="E149" t="s">
        <v>21</v>
      </c>
      <c r="F149" t="s">
        <v>17</v>
      </c>
      <c r="G149" t="s">
        <v>23</v>
      </c>
      <c r="H149" t="s">
        <v>37</v>
      </c>
      <c r="I149" s="2">
        <v>47779</v>
      </c>
      <c r="J149" s="2">
        <v>4555</v>
      </c>
      <c r="K149">
        <v>476</v>
      </c>
      <c r="L149" s="3">
        <v>3257.39</v>
      </c>
      <c r="M149" s="4">
        <v>2846.05</v>
      </c>
      <c r="N149">
        <v>9.5299999999999994</v>
      </c>
      <c r="O149" s="4">
        <v>0.72</v>
      </c>
      <c r="P149" s="4">
        <f t="shared" si="8"/>
        <v>6.8176186190585826</v>
      </c>
      <c r="Q149">
        <v>10.45</v>
      </c>
      <c r="R149">
        <v>0.87</v>
      </c>
    </row>
    <row r="150" spans="1:18" x14ac:dyDescent="0.35">
      <c r="A150" s="1">
        <v>44723</v>
      </c>
      <c r="B150" s="1" t="str">
        <f t="shared" si="6"/>
        <v>2022</v>
      </c>
      <c r="C150" s="1" t="str">
        <f t="shared" si="7"/>
        <v>Jun</v>
      </c>
      <c r="D150" t="s">
        <v>20</v>
      </c>
      <c r="E150" t="s">
        <v>16</v>
      </c>
      <c r="F150" t="s">
        <v>17</v>
      </c>
      <c r="G150" t="s">
        <v>27</v>
      </c>
      <c r="H150" t="s">
        <v>24</v>
      </c>
      <c r="I150" s="2">
        <v>24840</v>
      </c>
      <c r="J150" s="2">
        <v>1075</v>
      </c>
      <c r="K150">
        <v>459</v>
      </c>
      <c r="L150" s="3">
        <v>550.07000000000005</v>
      </c>
      <c r="M150" s="4">
        <v>4222.83</v>
      </c>
      <c r="N150">
        <v>4.33</v>
      </c>
      <c r="O150" s="4">
        <v>0.51</v>
      </c>
      <c r="P150" s="4">
        <f t="shared" si="8"/>
        <v>2.2144524959742355</v>
      </c>
      <c r="Q150">
        <v>42.7</v>
      </c>
      <c r="R150">
        <v>7.68</v>
      </c>
    </row>
    <row r="151" spans="1:18" x14ac:dyDescent="0.35">
      <c r="A151" s="1">
        <v>44995</v>
      </c>
      <c r="B151" s="1" t="str">
        <f t="shared" si="6"/>
        <v>2023</v>
      </c>
      <c r="C151" s="1" t="str">
        <f t="shared" si="7"/>
        <v>Mar</v>
      </c>
      <c r="D151" t="s">
        <v>20</v>
      </c>
      <c r="E151" t="s">
        <v>34</v>
      </c>
      <c r="F151" t="s">
        <v>17</v>
      </c>
      <c r="G151" t="s">
        <v>27</v>
      </c>
      <c r="H151" t="s">
        <v>19</v>
      </c>
      <c r="I151" s="2">
        <v>12407</v>
      </c>
      <c r="J151" s="2">
        <v>4138</v>
      </c>
      <c r="K151">
        <v>335</v>
      </c>
      <c r="L151" s="3">
        <v>3837</v>
      </c>
      <c r="M151" s="4">
        <v>3211.79</v>
      </c>
      <c r="N151">
        <v>33.35</v>
      </c>
      <c r="O151" s="4">
        <v>0.93</v>
      </c>
      <c r="P151" s="4">
        <f t="shared" si="8"/>
        <v>30.926090110421534</v>
      </c>
      <c r="Q151">
        <v>8.1</v>
      </c>
      <c r="R151">
        <v>0.84</v>
      </c>
    </row>
    <row r="152" spans="1:18" x14ac:dyDescent="0.35">
      <c r="A152" s="1">
        <v>45342</v>
      </c>
      <c r="B152" s="1" t="str">
        <f t="shared" si="6"/>
        <v>2024</v>
      </c>
      <c r="C152" s="1" t="str">
        <f t="shared" si="7"/>
        <v>Feb</v>
      </c>
      <c r="D152" t="s">
        <v>15</v>
      </c>
      <c r="E152" t="s">
        <v>29</v>
      </c>
      <c r="F152" t="s">
        <v>32</v>
      </c>
      <c r="G152" t="s">
        <v>27</v>
      </c>
      <c r="H152" t="s">
        <v>24</v>
      </c>
      <c r="I152" s="2">
        <v>44649</v>
      </c>
      <c r="J152" s="2">
        <v>4389</v>
      </c>
      <c r="K152">
        <v>376</v>
      </c>
      <c r="L152" s="3">
        <v>4536.33</v>
      </c>
      <c r="M152" s="4">
        <v>4776.59</v>
      </c>
      <c r="N152">
        <v>9.83</v>
      </c>
      <c r="O152" s="4">
        <v>1.03</v>
      </c>
      <c r="P152" s="4">
        <f t="shared" si="8"/>
        <v>10.159981186588725</v>
      </c>
      <c r="Q152">
        <v>8.57</v>
      </c>
      <c r="R152">
        <v>1.05</v>
      </c>
    </row>
    <row r="153" spans="1:18" x14ac:dyDescent="0.35">
      <c r="A153" s="1">
        <v>45618</v>
      </c>
      <c r="B153" s="1" t="str">
        <f t="shared" si="6"/>
        <v>2024</v>
      </c>
      <c r="C153" s="1" t="str">
        <f t="shared" si="7"/>
        <v>Nov</v>
      </c>
      <c r="D153" t="s">
        <v>28</v>
      </c>
      <c r="E153" t="s">
        <v>16</v>
      </c>
      <c r="F153" t="s">
        <v>26</v>
      </c>
      <c r="G153" t="s">
        <v>27</v>
      </c>
      <c r="H153" t="s">
        <v>19</v>
      </c>
      <c r="I153" s="2">
        <v>3263</v>
      </c>
      <c r="J153" s="2">
        <v>1471</v>
      </c>
      <c r="K153">
        <v>248</v>
      </c>
      <c r="L153" s="3">
        <v>2520.81</v>
      </c>
      <c r="M153" s="4">
        <v>7407.06</v>
      </c>
      <c r="N153">
        <v>45.08</v>
      </c>
      <c r="O153" s="4">
        <v>1.71</v>
      </c>
      <c r="P153" s="4">
        <f t="shared" si="8"/>
        <v>77.254367146797421</v>
      </c>
      <c r="Q153">
        <v>16.86</v>
      </c>
      <c r="R153">
        <v>2.94</v>
      </c>
    </row>
    <row r="154" spans="1:18" x14ac:dyDescent="0.35">
      <c r="A154" s="1">
        <v>45039</v>
      </c>
      <c r="B154" s="1" t="str">
        <f t="shared" si="6"/>
        <v>2023</v>
      </c>
      <c r="C154" s="1" t="str">
        <f t="shared" si="7"/>
        <v>Apr</v>
      </c>
      <c r="D154" t="s">
        <v>20</v>
      </c>
      <c r="E154" t="s">
        <v>34</v>
      </c>
      <c r="F154" t="s">
        <v>17</v>
      </c>
      <c r="G154" t="s">
        <v>23</v>
      </c>
      <c r="H154" t="s">
        <v>33</v>
      </c>
      <c r="I154" s="2">
        <v>46307</v>
      </c>
      <c r="J154" s="2">
        <v>4522</v>
      </c>
      <c r="K154">
        <v>13</v>
      </c>
      <c r="L154" s="3">
        <v>1148.6300000000001</v>
      </c>
      <c r="M154" s="4">
        <v>3705.62</v>
      </c>
      <c r="N154">
        <v>9.77</v>
      </c>
      <c r="O154" s="4">
        <v>0.25</v>
      </c>
      <c r="P154" s="4">
        <f t="shared" si="8"/>
        <v>2.4804673159565511</v>
      </c>
      <c r="Q154">
        <v>0.28999999999999998</v>
      </c>
      <c r="R154">
        <v>3.23</v>
      </c>
    </row>
    <row r="155" spans="1:18" x14ac:dyDescent="0.35">
      <c r="A155" s="1">
        <v>45596</v>
      </c>
      <c r="B155" s="1" t="str">
        <f t="shared" si="6"/>
        <v>2024</v>
      </c>
      <c r="C155" s="1" t="str">
        <f t="shared" si="7"/>
        <v>Oct</v>
      </c>
      <c r="D155" t="s">
        <v>28</v>
      </c>
      <c r="E155" t="s">
        <v>29</v>
      </c>
      <c r="F155" t="s">
        <v>32</v>
      </c>
      <c r="G155" t="s">
        <v>23</v>
      </c>
      <c r="H155" t="s">
        <v>19</v>
      </c>
      <c r="I155" s="2">
        <v>21300</v>
      </c>
      <c r="J155" s="2">
        <v>4242</v>
      </c>
      <c r="K155">
        <v>454</v>
      </c>
      <c r="L155" s="3">
        <v>3841.87</v>
      </c>
      <c r="M155" s="4">
        <v>5611.71</v>
      </c>
      <c r="N155">
        <v>19.920000000000002</v>
      </c>
      <c r="O155" s="4">
        <v>0.91</v>
      </c>
      <c r="P155" s="4">
        <f t="shared" si="8"/>
        <v>18.03694835680751</v>
      </c>
      <c r="Q155">
        <v>10.7</v>
      </c>
      <c r="R155">
        <v>1.46</v>
      </c>
    </row>
    <row r="156" spans="1:18" x14ac:dyDescent="0.35">
      <c r="A156" s="1">
        <v>45525</v>
      </c>
      <c r="B156" s="1" t="str">
        <f t="shared" si="6"/>
        <v>2024</v>
      </c>
      <c r="C156" s="1" t="str">
        <f t="shared" si="7"/>
        <v>Aug</v>
      </c>
      <c r="D156" t="s">
        <v>28</v>
      </c>
      <c r="E156" t="s">
        <v>30</v>
      </c>
      <c r="F156" t="s">
        <v>22</v>
      </c>
      <c r="G156" t="s">
        <v>18</v>
      </c>
      <c r="H156" t="s">
        <v>33</v>
      </c>
      <c r="I156" s="2">
        <v>17321</v>
      </c>
      <c r="J156" s="2">
        <v>3399</v>
      </c>
      <c r="K156">
        <v>93</v>
      </c>
      <c r="L156" s="3">
        <v>1552.56</v>
      </c>
      <c r="M156" s="4">
        <v>681.44</v>
      </c>
      <c r="N156">
        <v>19.62</v>
      </c>
      <c r="O156" s="4">
        <v>0.46</v>
      </c>
      <c r="P156" s="4">
        <f t="shared" si="8"/>
        <v>8.9634547658911146</v>
      </c>
      <c r="Q156">
        <v>2.74</v>
      </c>
      <c r="R156">
        <v>0.44</v>
      </c>
    </row>
    <row r="157" spans="1:18" x14ac:dyDescent="0.35">
      <c r="A157" s="1">
        <v>45370</v>
      </c>
      <c r="B157" s="1" t="str">
        <f t="shared" si="6"/>
        <v>2024</v>
      </c>
      <c r="C157" s="1" t="str">
        <f t="shared" si="7"/>
        <v>Mar</v>
      </c>
      <c r="D157" t="s">
        <v>15</v>
      </c>
      <c r="E157" t="s">
        <v>29</v>
      </c>
      <c r="F157" t="s">
        <v>17</v>
      </c>
      <c r="G157" t="s">
        <v>27</v>
      </c>
      <c r="H157" t="s">
        <v>37</v>
      </c>
      <c r="I157" s="2">
        <v>47998</v>
      </c>
      <c r="J157" s="2">
        <v>155</v>
      </c>
      <c r="K157">
        <v>180</v>
      </c>
      <c r="L157" s="3">
        <v>2686.08</v>
      </c>
      <c r="M157" s="4">
        <v>6582.93</v>
      </c>
      <c r="N157">
        <v>0.32</v>
      </c>
      <c r="O157" s="4">
        <v>17.329999999999998</v>
      </c>
      <c r="P157" s="4">
        <f t="shared" si="8"/>
        <v>5.5962331763823485</v>
      </c>
      <c r="Q157">
        <v>116.13</v>
      </c>
      <c r="R157">
        <v>2.4500000000000002</v>
      </c>
    </row>
    <row r="158" spans="1:18" x14ac:dyDescent="0.35">
      <c r="A158" s="1">
        <v>44712</v>
      </c>
      <c r="B158" s="1" t="str">
        <f t="shared" si="6"/>
        <v>2022</v>
      </c>
      <c r="C158" s="1" t="str">
        <f t="shared" si="7"/>
        <v>May</v>
      </c>
      <c r="D158" t="s">
        <v>25</v>
      </c>
      <c r="E158" t="s">
        <v>21</v>
      </c>
      <c r="F158" t="s">
        <v>17</v>
      </c>
      <c r="G158" t="s">
        <v>23</v>
      </c>
      <c r="H158" t="s">
        <v>24</v>
      </c>
      <c r="I158" s="2">
        <v>28374</v>
      </c>
      <c r="J158" s="2">
        <v>717</v>
      </c>
      <c r="K158">
        <v>57</v>
      </c>
      <c r="L158" s="3">
        <v>2312.33</v>
      </c>
      <c r="M158" s="4">
        <v>2220.23</v>
      </c>
      <c r="N158">
        <v>2.5299999999999998</v>
      </c>
      <c r="O158" s="4">
        <v>3.23</v>
      </c>
      <c r="P158" s="4">
        <f t="shared" si="8"/>
        <v>8.1494678226545414</v>
      </c>
      <c r="Q158">
        <v>7.95</v>
      </c>
      <c r="R158">
        <v>0.96</v>
      </c>
    </row>
    <row r="159" spans="1:18" x14ac:dyDescent="0.35">
      <c r="A159" s="1">
        <v>44445</v>
      </c>
      <c r="B159" s="1" t="str">
        <f t="shared" si="6"/>
        <v>2021</v>
      </c>
      <c r="C159" s="1" t="str">
        <f t="shared" si="7"/>
        <v>Sep</v>
      </c>
      <c r="D159" t="s">
        <v>25</v>
      </c>
      <c r="E159" t="s">
        <v>16</v>
      </c>
      <c r="F159" t="s">
        <v>32</v>
      </c>
      <c r="G159" t="s">
        <v>27</v>
      </c>
      <c r="H159" t="s">
        <v>24</v>
      </c>
      <c r="I159" s="2">
        <v>5386</v>
      </c>
      <c r="J159" s="2">
        <v>2228</v>
      </c>
      <c r="K159">
        <v>5</v>
      </c>
      <c r="L159" s="3">
        <v>2700.68</v>
      </c>
      <c r="M159" s="4">
        <v>4263.28</v>
      </c>
      <c r="N159">
        <v>41.37</v>
      </c>
      <c r="O159" s="4">
        <v>1.21</v>
      </c>
      <c r="P159" s="4">
        <f t="shared" si="8"/>
        <v>50.142591904938726</v>
      </c>
      <c r="Q159">
        <v>0.22</v>
      </c>
      <c r="R159">
        <v>1.58</v>
      </c>
    </row>
    <row r="160" spans="1:18" x14ac:dyDescent="0.35">
      <c r="A160" s="1">
        <v>44245</v>
      </c>
      <c r="B160" s="1" t="str">
        <f t="shared" si="6"/>
        <v>2021</v>
      </c>
      <c r="C160" s="1" t="str">
        <f t="shared" si="7"/>
        <v>Feb</v>
      </c>
      <c r="D160" t="s">
        <v>15</v>
      </c>
      <c r="E160" t="s">
        <v>29</v>
      </c>
      <c r="F160" t="s">
        <v>26</v>
      </c>
      <c r="G160" t="s">
        <v>18</v>
      </c>
      <c r="H160" t="s">
        <v>33</v>
      </c>
      <c r="I160" s="2">
        <v>24863</v>
      </c>
      <c r="J160" s="2">
        <v>3351</v>
      </c>
      <c r="K160">
        <v>339</v>
      </c>
      <c r="L160" s="3">
        <v>3608.71</v>
      </c>
      <c r="M160" s="4">
        <v>3641.21</v>
      </c>
      <c r="N160">
        <v>13.48</v>
      </c>
      <c r="O160" s="4">
        <v>1.08</v>
      </c>
      <c r="P160" s="4">
        <f t="shared" si="8"/>
        <v>14.514378795800988</v>
      </c>
      <c r="Q160">
        <v>10.119999999999999</v>
      </c>
      <c r="R160">
        <v>1.01</v>
      </c>
    </row>
    <row r="161" spans="1:18" x14ac:dyDescent="0.35">
      <c r="A161" s="1">
        <v>45365</v>
      </c>
      <c r="B161" s="1" t="str">
        <f t="shared" si="6"/>
        <v>2024</v>
      </c>
      <c r="C161" s="1" t="str">
        <f t="shared" si="7"/>
        <v>Mar</v>
      </c>
      <c r="D161" t="s">
        <v>25</v>
      </c>
      <c r="E161" t="s">
        <v>29</v>
      </c>
      <c r="F161" t="s">
        <v>22</v>
      </c>
      <c r="G161" t="s">
        <v>18</v>
      </c>
      <c r="H161" t="s">
        <v>33</v>
      </c>
      <c r="I161" s="2">
        <v>22949</v>
      </c>
      <c r="J161" s="2">
        <v>1489</v>
      </c>
      <c r="K161">
        <v>123</v>
      </c>
      <c r="L161" s="3">
        <v>809.08</v>
      </c>
      <c r="M161" s="4">
        <v>4843.32</v>
      </c>
      <c r="N161">
        <v>6.49</v>
      </c>
      <c r="O161" s="4">
        <v>0.54</v>
      </c>
      <c r="P161" s="4">
        <f t="shared" si="8"/>
        <v>3.5255566691359106</v>
      </c>
      <c r="Q161">
        <v>8.26</v>
      </c>
      <c r="R161">
        <v>5.99</v>
      </c>
    </row>
    <row r="162" spans="1:18" x14ac:dyDescent="0.35">
      <c r="A162" s="1">
        <v>44451</v>
      </c>
      <c r="B162" s="1" t="str">
        <f t="shared" si="6"/>
        <v>2021</v>
      </c>
      <c r="C162" s="1" t="str">
        <f t="shared" si="7"/>
        <v>Sep</v>
      </c>
      <c r="D162" t="s">
        <v>28</v>
      </c>
      <c r="E162" t="s">
        <v>30</v>
      </c>
      <c r="F162" t="s">
        <v>17</v>
      </c>
      <c r="G162" t="s">
        <v>23</v>
      </c>
      <c r="H162" t="s">
        <v>24</v>
      </c>
      <c r="I162" s="2">
        <v>40143</v>
      </c>
      <c r="J162" s="2">
        <v>4010</v>
      </c>
      <c r="K162">
        <v>255</v>
      </c>
      <c r="L162" s="3">
        <v>1201.95</v>
      </c>
      <c r="M162" s="4">
        <v>4115.16</v>
      </c>
      <c r="N162">
        <v>9.99</v>
      </c>
      <c r="O162" s="4">
        <v>0.3</v>
      </c>
      <c r="P162" s="4">
        <f t="shared" si="8"/>
        <v>2.9941708392496826</v>
      </c>
      <c r="Q162">
        <v>6.36</v>
      </c>
      <c r="R162">
        <v>3.42</v>
      </c>
    </row>
    <row r="163" spans="1:18" x14ac:dyDescent="0.35">
      <c r="A163" s="1">
        <v>45361</v>
      </c>
      <c r="B163" s="1" t="str">
        <f t="shared" si="6"/>
        <v>2024</v>
      </c>
      <c r="C163" s="1" t="str">
        <f t="shared" si="7"/>
        <v>Mar</v>
      </c>
      <c r="D163" t="s">
        <v>25</v>
      </c>
      <c r="E163" t="s">
        <v>29</v>
      </c>
      <c r="F163" t="s">
        <v>32</v>
      </c>
      <c r="G163" t="s">
        <v>23</v>
      </c>
      <c r="H163" t="s">
        <v>24</v>
      </c>
      <c r="I163" s="2">
        <v>43954</v>
      </c>
      <c r="J163" s="2">
        <v>4861</v>
      </c>
      <c r="K163">
        <v>307</v>
      </c>
      <c r="L163" s="3">
        <v>1689.14</v>
      </c>
      <c r="M163" s="4">
        <v>7940.71</v>
      </c>
      <c r="N163">
        <v>11.06</v>
      </c>
      <c r="O163" s="4">
        <v>0.35</v>
      </c>
      <c r="P163" s="4">
        <f t="shared" si="8"/>
        <v>3.8429721982072165</v>
      </c>
      <c r="Q163">
        <v>6.32</v>
      </c>
      <c r="R163">
        <v>4.7</v>
      </c>
    </row>
    <row r="164" spans="1:18" x14ac:dyDescent="0.35">
      <c r="A164" s="1">
        <v>45438</v>
      </c>
      <c r="B164" s="1" t="str">
        <f t="shared" si="6"/>
        <v>2024</v>
      </c>
      <c r="C164" s="1" t="str">
        <f t="shared" si="7"/>
        <v>May</v>
      </c>
      <c r="D164" t="s">
        <v>20</v>
      </c>
      <c r="E164" t="s">
        <v>21</v>
      </c>
      <c r="F164" t="s">
        <v>22</v>
      </c>
      <c r="G164" t="s">
        <v>18</v>
      </c>
      <c r="H164" t="s">
        <v>19</v>
      </c>
      <c r="I164" s="2">
        <v>30323</v>
      </c>
      <c r="J164" s="2">
        <v>2547</v>
      </c>
      <c r="K164">
        <v>384</v>
      </c>
      <c r="L164" s="3">
        <v>2902.16</v>
      </c>
      <c r="M164" s="4">
        <v>8361.92</v>
      </c>
      <c r="N164">
        <v>8.4</v>
      </c>
      <c r="O164" s="4">
        <v>1.1399999999999999</v>
      </c>
      <c r="P164" s="4">
        <f t="shared" si="8"/>
        <v>9.5708208290736394</v>
      </c>
      <c r="Q164">
        <v>15.08</v>
      </c>
      <c r="R164">
        <v>2.88</v>
      </c>
    </row>
    <row r="165" spans="1:18" x14ac:dyDescent="0.35">
      <c r="A165" s="1">
        <v>45149</v>
      </c>
      <c r="B165" s="1" t="str">
        <f t="shared" si="6"/>
        <v>2023</v>
      </c>
      <c r="C165" s="1" t="str">
        <f t="shared" si="7"/>
        <v>Aug</v>
      </c>
      <c r="D165" t="s">
        <v>25</v>
      </c>
      <c r="E165" t="s">
        <v>29</v>
      </c>
      <c r="F165" t="s">
        <v>17</v>
      </c>
      <c r="G165" t="s">
        <v>18</v>
      </c>
      <c r="H165" t="s">
        <v>33</v>
      </c>
      <c r="I165" s="2">
        <v>17707</v>
      </c>
      <c r="J165" s="2">
        <v>3130</v>
      </c>
      <c r="K165">
        <v>106</v>
      </c>
      <c r="L165" s="3">
        <v>3477.23</v>
      </c>
      <c r="M165" s="4">
        <v>4976.92</v>
      </c>
      <c r="N165">
        <v>17.68</v>
      </c>
      <c r="O165" s="4">
        <v>1.1100000000000001</v>
      </c>
      <c r="P165" s="4">
        <f t="shared" si="8"/>
        <v>19.637600948777319</v>
      </c>
      <c r="Q165">
        <v>3.39</v>
      </c>
      <c r="R165">
        <v>1.43</v>
      </c>
    </row>
    <row r="166" spans="1:18" x14ac:dyDescent="0.35">
      <c r="A166" s="1">
        <v>44616</v>
      </c>
      <c r="B166" s="1" t="str">
        <f t="shared" si="6"/>
        <v>2022</v>
      </c>
      <c r="C166" s="1" t="str">
        <f t="shared" si="7"/>
        <v>Feb</v>
      </c>
      <c r="D166" t="s">
        <v>20</v>
      </c>
      <c r="E166" t="s">
        <v>16</v>
      </c>
      <c r="F166" t="s">
        <v>17</v>
      </c>
      <c r="G166" t="s">
        <v>23</v>
      </c>
      <c r="H166" t="s">
        <v>35</v>
      </c>
      <c r="I166" s="2">
        <v>8722</v>
      </c>
      <c r="J166" s="2">
        <v>4528</v>
      </c>
      <c r="K166">
        <v>236</v>
      </c>
      <c r="L166" s="3">
        <v>1885.61</v>
      </c>
      <c r="M166" s="4">
        <v>9194.4599999999991</v>
      </c>
      <c r="N166">
        <v>51.91</v>
      </c>
      <c r="O166" s="4">
        <v>0.42</v>
      </c>
      <c r="P166" s="4">
        <f t="shared" si="8"/>
        <v>21.619009401513413</v>
      </c>
      <c r="Q166">
        <v>5.21</v>
      </c>
      <c r="R166">
        <v>4.88</v>
      </c>
    </row>
    <row r="167" spans="1:18" x14ac:dyDescent="0.35">
      <c r="A167" s="1">
        <v>44608</v>
      </c>
      <c r="B167" s="1" t="str">
        <f t="shared" si="6"/>
        <v>2022</v>
      </c>
      <c r="C167" s="1" t="str">
        <f t="shared" si="7"/>
        <v>Feb</v>
      </c>
      <c r="D167" t="s">
        <v>28</v>
      </c>
      <c r="E167" t="s">
        <v>34</v>
      </c>
      <c r="F167" t="s">
        <v>17</v>
      </c>
      <c r="G167" t="s">
        <v>23</v>
      </c>
      <c r="H167" t="s">
        <v>24</v>
      </c>
      <c r="I167" s="2">
        <v>38325</v>
      </c>
      <c r="J167" s="2">
        <v>4038</v>
      </c>
      <c r="K167">
        <v>51</v>
      </c>
      <c r="L167" s="3">
        <v>654.22</v>
      </c>
      <c r="M167" s="4">
        <v>9054.8799999999992</v>
      </c>
      <c r="N167">
        <v>10.54</v>
      </c>
      <c r="O167" s="4">
        <v>0.16</v>
      </c>
      <c r="P167" s="4">
        <f t="shared" si="8"/>
        <v>1.7070319634703197</v>
      </c>
      <c r="Q167">
        <v>1.26</v>
      </c>
      <c r="R167">
        <v>13.84</v>
      </c>
    </row>
    <row r="168" spans="1:18" x14ac:dyDescent="0.35">
      <c r="A168" s="1">
        <v>45585</v>
      </c>
      <c r="B168" s="1" t="str">
        <f t="shared" si="6"/>
        <v>2024</v>
      </c>
      <c r="C168" s="1" t="str">
        <f t="shared" si="7"/>
        <v>Oct</v>
      </c>
      <c r="D168" t="s">
        <v>20</v>
      </c>
      <c r="E168" t="s">
        <v>30</v>
      </c>
      <c r="F168" t="s">
        <v>26</v>
      </c>
      <c r="G168" t="s">
        <v>27</v>
      </c>
      <c r="H168" t="s">
        <v>33</v>
      </c>
      <c r="I168" s="2">
        <v>39865</v>
      </c>
      <c r="J168" s="2">
        <v>4992</v>
      </c>
      <c r="K168">
        <v>102</v>
      </c>
      <c r="L168" s="3">
        <v>143.19</v>
      </c>
      <c r="M168" s="4">
        <v>7697.62</v>
      </c>
      <c r="N168">
        <v>12.52</v>
      </c>
      <c r="O168" s="4">
        <v>0.03</v>
      </c>
      <c r="P168" s="4">
        <f t="shared" si="8"/>
        <v>0.35918725699234921</v>
      </c>
      <c r="Q168">
        <v>2.04</v>
      </c>
      <c r="R168">
        <v>53.76</v>
      </c>
    </row>
    <row r="169" spans="1:18" x14ac:dyDescent="0.35">
      <c r="A169" s="1">
        <v>44281</v>
      </c>
      <c r="B169" s="1" t="str">
        <f t="shared" si="6"/>
        <v>2021</v>
      </c>
      <c r="C169" s="1" t="str">
        <f t="shared" si="7"/>
        <v>Mar</v>
      </c>
      <c r="D169" t="s">
        <v>25</v>
      </c>
      <c r="E169" t="s">
        <v>21</v>
      </c>
      <c r="F169" t="s">
        <v>32</v>
      </c>
      <c r="G169" t="s">
        <v>23</v>
      </c>
      <c r="H169" t="s">
        <v>37</v>
      </c>
      <c r="I169" s="2">
        <v>31062</v>
      </c>
      <c r="J169" s="2">
        <v>4278</v>
      </c>
      <c r="K169">
        <v>218</v>
      </c>
      <c r="L169" s="3">
        <v>4041.17</v>
      </c>
      <c r="M169" s="4">
        <v>280.72000000000003</v>
      </c>
      <c r="N169">
        <v>13.77</v>
      </c>
      <c r="O169" s="4">
        <v>0.94</v>
      </c>
      <c r="P169" s="4">
        <f t="shared" si="8"/>
        <v>13.010012233597321</v>
      </c>
      <c r="Q169">
        <v>5.0999999999999996</v>
      </c>
      <c r="R169">
        <v>7.0000000000000007E-2</v>
      </c>
    </row>
    <row r="170" spans="1:18" x14ac:dyDescent="0.35">
      <c r="A170" s="1">
        <v>44676</v>
      </c>
      <c r="B170" s="1" t="str">
        <f t="shared" si="6"/>
        <v>2022</v>
      </c>
      <c r="C170" s="1" t="str">
        <f t="shared" si="7"/>
        <v>Apr</v>
      </c>
      <c r="D170" t="s">
        <v>20</v>
      </c>
      <c r="E170" t="s">
        <v>34</v>
      </c>
      <c r="F170" t="s">
        <v>17</v>
      </c>
      <c r="G170" t="s">
        <v>23</v>
      </c>
      <c r="H170" t="s">
        <v>19</v>
      </c>
      <c r="I170" s="2">
        <v>831</v>
      </c>
      <c r="J170" s="2">
        <v>3950</v>
      </c>
      <c r="K170">
        <v>292</v>
      </c>
      <c r="L170" s="3">
        <v>3631.26</v>
      </c>
      <c r="M170" s="4">
        <v>5434.2</v>
      </c>
      <c r="N170">
        <v>475.33</v>
      </c>
      <c r="O170" s="4">
        <v>0.92</v>
      </c>
      <c r="P170" s="4">
        <f t="shared" si="8"/>
        <v>436.9747292418773</v>
      </c>
      <c r="Q170">
        <v>7.39</v>
      </c>
      <c r="R170">
        <v>1.5</v>
      </c>
    </row>
    <row r="171" spans="1:18" x14ac:dyDescent="0.35">
      <c r="A171" s="1">
        <v>44675</v>
      </c>
      <c r="B171" s="1" t="str">
        <f t="shared" si="6"/>
        <v>2022</v>
      </c>
      <c r="C171" s="1" t="str">
        <f t="shared" si="7"/>
        <v>Apr</v>
      </c>
      <c r="D171" t="s">
        <v>20</v>
      </c>
      <c r="E171" t="s">
        <v>30</v>
      </c>
      <c r="F171" t="s">
        <v>32</v>
      </c>
      <c r="G171" t="s">
        <v>23</v>
      </c>
      <c r="H171" t="s">
        <v>37</v>
      </c>
      <c r="I171" s="2">
        <v>40295</v>
      </c>
      <c r="J171" s="2">
        <v>3860</v>
      </c>
      <c r="K171">
        <v>7</v>
      </c>
      <c r="L171" s="3">
        <v>1924</v>
      </c>
      <c r="M171" s="4">
        <v>6245.46</v>
      </c>
      <c r="N171">
        <v>9.58</v>
      </c>
      <c r="O171" s="4">
        <v>0.5</v>
      </c>
      <c r="P171" s="4">
        <f t="shared" si="8"/>
        <v>4.7747859535922572</v>
      </c>
      <c r="Q171">
        <v>0.18</v>
      </c>
      <c r="R171">
        <v>3.25</v>
      </c>
    </row>
    <row r="172" spans="1:18" x14ac:dyDescent="0.35">
      <c r="A172" s="1">
        <v>44698</v>
      </c>
      <c r="B172" s="1" t="str">
        <f t="shared" si="6"/>
        <v>2022</v>
      </c>
      <c r="C172" s="1" t="str">
        <f t="shared" si="7"/>
        <v>May</v>
      </c>
      <c r="D172" t="s">
        <v>25</v>
      </c>
      <c r="E172" t="s">
        <v>21</v>
      </c>
      <c r="F172" t="s">
        <v>17</v>
      </c>
      <c r="G172" t="s">
        <v>18</v>
      </c>
      <c r="H172" t="s">
        <v>35</v>
      </c>
      <c r="I172" s="2">
        <v>48434</v>
      </c>
      <c r="J172" s="2">
        <v>4789</v>
      </c>
      <c r="K172">
        <v>464</v>
      </c>
      <c r="L172" s="3">
        <v>213.24</v>
      </c>
      <c r="M172" s="4">
        <v>1492.91</v>
      </c>
      <c r="N172">
        <v>9.89</v>
      </c>
      <c r="O172" s="4">
        <v>0.04</v>
      </c>
      <c r="P172" s="4">
        <f t="shared" si="8"/>
        <v>0.44026923235743487</v>
      </c>
      <c r="Q172">
        <v>9.69</v>
      </c>
      <c r="R172">
        <v>7</v>
      </c>
    </row>
    <row r="173" spans="1:18" x14ac:dyDescent="0.35">
      <c r="A173" s="1">
        <v>44680</v>
      </c>
      <c r="B173" s="1" t="str">
        <f t="shared" si="6"/>
        <v>2022</v>
      </c>
      <c r="C173" s="1" t="str">
        <f t="shared" si="7"/>
        <v>Apr</v>
      </c>
      <c r="D173" t="s">
        <v>25</v>
      </c>
      <c r="E173" t="s">
        <v>36</v>
      </c>
      <c r="F173" t="s">
        <v>32</v>
      </c>
      <c r="G173" t="s">
        <v>18</v>
      </c>
      <c r="H173" t="s">
        <v>37</v>
      </c>
      <c r="I173" s="2">
        <v>42401</v>
      </c>
      <c r="J173" s="2">
        <v>4618</v>
      </c>
      <c r="K173">
        <v>143</v>
      </c>
      <c r="L173" s="3">
        <v>1890.71</v>
      </c>
      <c r="M173" s="4">
        <v>5124.79</v>
      </c>
      <c r="N173">
        <v>10.89</v>
      </c>
      <c r="O173" s="4">
        <v>0.41</v>
      </c>
      <c r="P173" s="4">
        <f t="shared" si="8"/>
        <v>4.4591165302705127</v>
      </c>
      <c r="Q173">
        <v>3.1</v>
      </c>
      <c r="R173">
        <v>2.71</v>
      </c>
    </row>
    <row r="174" spans="1:18" x14ac:dyDescent="0.35">
      <c r="A174" s="1">
        <v>45093</v>
      </c>
      <c r="B174" s="1" t="str">
        <f t="shared" si="6"/>
        <v>2023</v>
      </c>
      <c r="C174" s="1" t="str">
        <f t="shared" si="7"/>
        <v>Jun</v>
      </c>
      <c r="D174" t="s">
        <v>15</v>
      </c>
      <c r="E174" t="s">
        <v>21</v>
      </c>
      <c r="F174" t="s">
        <v>32</v>
      </c>
      <c r="G174" t="s">
        <v>23</v>
      </c>
      <c r="H174" t="s">
        <v>33</v>
      </c>
      <c r="I174" s="2">
        <v>36257</v>
      </c>
      <c r="J174" s="2">
        <v>1054</v>
      </c>
      <c r="K174">
        <v>409</v>
      </c>
      <c r="L174" s="3">
        <v>4893.5200000000004</v>
      </c>
      <c r="M174" s="4">
        <v>2027.81</v>
      </c>
      <c r="N174">
        <v>2.91</v>
      </c>
      <c r="O174" s="4">
        <v>4.6399999999999997</v>
      </c>
      <c r="P174" s="4">
        <f t="shared" si="8"/>
        <v>13.496759246490333</v>
      </c>
      <c r="Q174">
        <v>38.799999999999997</v>
      </c>
      <c r="R174">
        <v>0.41</v>
      </c>
    </row>
    <row r="175" spans="1:18" x14ac:dyDescent="0.35">
      <c r="A175" s="1">
        <v>45368</v>
      </c>
      <c r="B175" s="1" t="str">
        <f t="shared" si="6"/>
        <v>2024</v>
      </c>
      <c r="C175" s="1" t="str">
        <f t="shared" si="7"/>
        <v>Mar</v>
      </c>
      <c r="D175" t="s">
        <v>28</v>
      </c>
      <c r="E175" t="s">
        <v>34</v>
      </c>
      <c r="F175" t="s">
        <v>17</v>
      </c>
      <c r="G175" t="s">
        <v>23</v>
      </c>
      <c r="H175" t="s">
        <v>35</v>
      </c>
      <c r="I175" s="2">
        <v>39807</v>
      </c>
      <c r="J175" s="2">
        <v>105</v>
      </c>
      <c r="K175">
        <v>376</v>
      </c>
      <c r="L175" s="3">
        <v>3615.28</v>
      </c>
      <c r="M175" s="4">
        <v>2454</v>
      </c>
      <c r="N175">
        <v>0.26</v>
      </c>
      <c r="O175" s="4">
        <v>34.43</v>
      </c>
      <c r="P175" s="4">
        <f t="shared" si="8"/>
        <v>9.0820207501193266</v>
      </c>
      <c r="Q175">
        <v>358.1</v>
      </c>
      <c r="R175">
        <v>0.68</v>
      </c>
    </row>
    <row r="176" spans="1:18" x14ac:dyDescent="0.35">
      <c r="A176" s="1">
        <v>45336</v>
      </c>
      <c r="B176" s="1" t="str">
        <f t="shared" si="6"/>
        <v>2024</v>
      </c>
      <c r="C176" s="1" t="str">
        <f t="shared" si="7"/>
        <v>Feb</v>
      </c>
      <c r="D176" t="s">
        <v>15</v>
      </c>
      <c r="E176" t="s">
        <v>36</v>
      </c>
      <c r="F176" t="s">
        <v>22</v>
      </c>
      <c r="G176" t="s">
        <v>18</v>
      </c>
      <c r="H176" t="s">
        <v>33</v>
      </c>
      <c r="I176" s="2">
        <v>19945</v>
      </c>
      <c r="J176" s="2">
        <v>2588</v>
      </c>
      <c r="K176">
        <v>97</v>
      </c>
      <c r="L176" s="3">
        <v>2857.01</v>
      </c>
      <c r="M176" s="4">
        <v>7973.65</v>
      </c>
      <c r="N176">
        <v>12.98</v>
      </c>
      <c r="O176" s="4">
        <v>1.1000000000000001</v>
      </c>
      <c r="P176" s="4">
        <f t="shared" si="8"/>
        <v>14.32444221609426</v>
      </c>
      <c r="Q176">
        <v>3.75</v>
      </c>
      <c r="R176">
        <v>2.79</v>
      </c>
    </row>
    <row r="177" spans="1:18" x14ac:dyDescent="0.35">
      <c r="A177" s="1">
        <v>44768</v>
      </c>
      <c r="B177" s="1" t="str">
        <f t="shared" si="6"/>
        <v>2022</v>
      </c>
      <c r="C177" s="1" t="str">
        <f t="shared" si="7"/>
        <v>Jul</v>
      </c>
      <c r="D177" t="s">
        <v>20</v>
      </c>
      <c r="E177" t="s">
        <v>29</v>
      </c>
      <c r="F177" t="s">
        <v>17</v>
      </c>
      <c r="G177" t="s">
        <v>27</v>
      </c>
      <c r="H177" t="s">
        <v>24</v>
      </c>
      <c r="I177" s="2">
        <v>42755</v>
      </c>
      <c r="J177" s="2">
        <v>1045</v>
      </c>
      <c r="K177">
        <v>259</v>
      </c>
      <c r="L177" s="3">
        <v>426.48</v>
      </c>
      <c r="M177" s="4">
        <v>281.83</v>
      </c>
      <c r="N177">
        <v>2.44</v>
      </c>
      <c r="O177" s="4">
        <v>0.41</v>
      </c>
      <c r="P177" s="4">
        <f t="shared" si="8"/>
        <v>0.99749736872880368</v>
      </c>
      <c r="Q177">
        <v>24.78</v>
      </c>
      <c r="R177">
        <v>0.66</v>
      </c>
    </row>
    <row r="178" spans="1:18" x14ac:dyDescent="0.35">
      <c r="A178" s="1">
        <v>45352</v>
      </c>
      <c r="B178" s="1" t="str">
        <f t="shared" si="6"/>
        <v>2024</v>
      </c>
      <c r="C178" s="1" t="str">
        <f t="shared" si="7"/>
        <v>Mar</v>
      </c>
      <c r="D178" t="s">
        <v>20</v>
      </c>
      <c r="E178" t="s">
        <v>16</v>
      </c>
      <c r="F178" t="s">
        <v>26</v>
      </c>
      <c r="G178" t="s">
        <v>18</v>
      </c>
      <c r="H178" t="s">
        <v>19</v>
      </c>
      <c r="I178" s="2">
        <v>9518</v>
      </c>
      <c r="J178" s="2">
        <v>3028</v>
      </c>
      <c r="K178">
        <v>478</v>
      </c>
      <c r="L178" s="3">
        <v>3774.94</v>
      </c>
      <c r="M178" s="4">
        <v>5463.78</v>
      </c>
      <c r="N178">
        <v>31.81</v>
      </c>
      <c r="O178" s="4">
        <v>1.25</v>
      </c>
      <c r="P178" s="4">
        <f t="shared" si="8"/>
        <v>39.661063248581634</v>
      </c>
      <c r="Q178">
        <v>15.79</v>
      </c>
      <c r="R178">
        <v>1.45</v>
      </c>
    </row>
    <row r="179" spans="1:18" x14ac:dyDescent="0.35">
      <c r="A179" s="1">
        <v>45117</v>
      </c>
      <c r="B179" s="1" t="str">
        <f t="shared" si="6"/>
        <v>2023</v>
      </c>
      <c r="C179" s="1" t="str">
        <f t="shared" si="7"/>
        <v>Jul</v>
      </c>
      <c r="D179" t="s">
        <v>25</v>
      </c>
      <c r="E179" t="s">
        <v>16</v>
      </c>
      <c r="F179" t="s">
        <v>22</v>
      </c>
      <c r="G179" t="s">
        <v>23</v>
      </c>
      <c r="H179" t="s">
        <v>33</v>
      </c>
      <c r="I179" s="2">
        <v>35092</v>
      </c>
      <c r="J179" s="2">
        <v>899</v>
      </c>
      <c r="K179">
        <v>213</v>
      </c>
      <c r="L179" s="3">
        <v>1034.97</v>
      </c>
      <c r="M179" s="4">
        <v>7647.97</v>
      </c>
      <c r="N179">
        <v>2.56</v>
      </c>
      <c r="O179" s="4">
        <v>1.1499999999999999</v>
      </c>
      <c r="P179" s="4">
        <f t="shared" si="8"/>
        <v>2.949304684828451</v>
      </c>
      <c r="Q179">
        <v>23.69</v>
      </c>
      <c r="R179">
        <v>7.39</v>
      </c>
    </row>
    <row r="180" spans="1:18" x14ac:dyDescent="0.35">
      <c r="A180" s="1">
        <v>44611</v>
      </c>
      <c r="B180" s="1" t="str">
        <f t="shared" si="6"/>
        <v>2022</v>
      </c>
      <c r="C180" s="1" t="str">
        <f t="shared" si="7"/>
        <v>Feb</v>
      </c>
      <c r="D180" t="s">
        <v>20</v>
      </c>
      <c r="E180" t="s">
        <v>34</v>
      </c>
      <c r="F180" t="s">
        <v>17</v>
      </c>
      <c r="G180" t="s">
        <v>23</v>
      </c>
      <c r="H180" t="s">
        <v>24</v>
      </c>
      <c r="I180" s="2">
        <v>36945</v>
      </c>
      <c r="J180" s="2">
        <v>87</v>
      </c>
      <c r="K180">
        <v>440</v>
      </c>
      <c r="L180" s="3">
        <v>3908.78</v>
      </c>
      <c r="M180" s="4">
        <v>9704.24</v>
      </c>
      <c r="N180">
        <v>0.24</v>
      </c>
      <c r="O180" s="4">
        <v>44.93</v>
      </c>
      <c r="P180" s="4">
        <f t="shared" si="8"/>
        <v>10.579997293273786</v>
      </c>
      <c r="Q180">
        <v>505.75</v>
      </c>
      <c r="R180">
        <v>2.48</v>
      </c>
    </row>
    <row r="181" spans="1:18" x14ac:dyDescent="0.35">
      <c r="A181" s="1">
        <v>45193</v>
      </c>
      <c r="B181" s="1" t="str">
        <f t="shared" si="6"/>
        <v>2023</v>
      </c>
      <c r="C181" s="1" t="str">
        <f t="shared" si="7"/>
        <v>Sep</v>
      </c>
      <c r="D181" t="s">
        <v>20</v>
      </c>
      <c r="E181" t="s">
        <v>34</v>
      </c>
      <c r="F181" t="s">
        <v>32</v>
      </c>
      <c r="G181" t="s">
        <v>27</v>
      </c>
      <c r="H181" t="s">
        <v>37</v>
      </c>
      <c r="I181" s="2">
        <v>16151</v>
      </c>
      <c r="J181" s="2">
        <v>3866</v>
      </c>
      <c r="K181">
        <v>380</v>
      </c>
      <c r="L181" s="3">
        <v>3752.97</v>
      </c>
      <c r="M181" s="4">
        <v>4606.8599999999997</v>
      </c>
      <c r="N181">
        <v>23.94</v>
      </c>
      <c r="O181" s="4">
        <v>0.97</v>
      </c>
      <c r="P181" s="4">
        <f t="shared" si="8"/>
        <v>23.236765525354468</v>
      </c>
      <c r="Q181">
        <v>9.83</v>
      </c>
      <c r="R181">
        <v>1.23</v>
      </c>
    </row>
    <row r="182" spans="1:18" x14ac:dyDescent="0.35">
      <c r="A182" s="1">
        <v>45157</v>
      </c>
      <c r="B182" s="1" t="str">
        <f t="shared" si="6"/>
        <v>2023</v>
      </c>
      <c r="C182" s="1" t="str">
        <f t="shared" si="7"/>
        <v>Aug</v>
      </c>
      <c r="D182" t="s">
        <v>20</v>
      </c>
      <c r="E182" t="s">
        <v>16</v>
      </c>
      <c r="F182" t="s">
        <v>22</v>
      </c>
      <c r="G182" t="s">
        <v>27</v>
      </c>
      <c r="H182" t="s">
        <v>19</v>
      </c>
      <c r="I182" s="2">
        <v>48619</v>
      </c>
      <c r="J182" s="2">
        <v>3400</v>
      </c>
      <c r="K182">
        <v>16</v>
      </c>
      <c r="L182" s="3">
        <v>3205.52</v>
      </c>
      <c r="M182" s="4">
        <v>1708.95</v>
      </c>
      <c r="N182">
        <v>6.99</v>
      </c>
      <c r="O182" s="4">
        <v>0.94</v>
      </c>
      <c r="P182" s="4">
        <f t="shared" si="8"/>
        <v>6.593142598572574</v>
      </c>
      <c r="Q182">
        <v>0.47</v>
      </c>
      <c r="R182">
        <v>0.53</v>
      </c>
    </row>
    <row r="183" spans="1:18" x14ac:dyDescent="0.35">
      <c r="A183" s="1">
        <v>44532</v>
      </c>
      <c r="B183" s="1" t="str">
        <f t="shared" si="6"/>
        <v>2021</v>
      </c>
      <c r="C183" s="1" t="str">
        <f t="shared" si="7"/>
        <v>Dec</v>
      </c>
      <c r="D183" t="s">
        <v>28</v>
      </c>
      <c r="E183" t="s">
        <v>21</v>
      </c>
      <c r="F183" t="s">
        <v>32</v>
      </c>
      <c r="G183" t="s">
        <v>18</v>
      </c>
      <c r="H183" t="s">
        <v>35</v>
      </c>
      <c r="I183" s="2">
        <v>21112</v>
      </c>
      <c r="J183" s="2">
        <v>1835</v>
      </c>
      <c r="K183">
        <v>18</v>
      </c>
      <c r="L183" s="3">
        <v>3756.65</v>
      </c>
      <c r="M183" s="4">
        <v>4051</v>
      </c>
      <c r="N183">
        <v>8.69</v>
      </c>
      <c r="O183" s="4">
        <v>2.0499999999999998</v>
      </c>
      <c r="P183" s="4">
        <f t="shared" si="8"/>
        <v>17.79390867752937</v>
      </c>
      <c r="Q183">
        <v>0.98</v>
      </c>
      <c r="R183">
        <v>1.08</v>
      </c>
    </row>
    <row r="184" spans="1:18" x14ac:dyDescent="0.35">
      <c r="A184" s="1">
        <v>45070</v>
      </c>
      <c r="B184" s="1" t="str">
        <f t="shared" si="6"/>
        <v>2023</v>
      </c>
      <c r="C184" s="1" t="str">
        <f t="shared" si="7"/>
        <v>May</v>
      </c>
      <c r="D184" t="s">
        <v>15</v>
      </c>
      <c r="E184" t="s">
        <v>31</v>
      </c>
      <c r="F184" t="s">
        <v>17</v>
      </c>
      <c r="G184" t="s">
        <v>18</v>
      </c>
      <c r="H184" t="s">
        <v>37</v>
      </c>
      <c r="I184" s="2">
        <v>47758</v>
      </c>
      <c r="J184" s="2">
        <v>4268</v>
      </c>
      <c r="K184">
        <v>308</v>
      </c>
      <c r="L184" s="3">
        <v>4898.38</v>
      </c>
      <c r="M184" s="4">
        <v>1661.14</v>
      </c>
      <c r="N184">
        <v>8.94</v>
      </c>
      <c r="O184" s="4">
        <v>1.1499999999999999</v>
      </c>
      <c r="P184" s="4">
        <f t="shared" si="8"/>
        <v>10.256669039742034</v>
      </c>
      <c r="Q184">
        <v>7.22</v>
      </c>
      <c r="R184">
        <v>0.34</v>
      </c>
    </row>
    <row r="185" spans="1:18" x14ac:dyDescent="0.35">
      <c r="A185" s="1">
        <v>44536</v>
      </c>
      <c r="B185" s="1" t="str">
        <f t="shared" si="6"/>
        <v>2021</v>
      </c>
      <c r="C185" s="1" t="str">
        <f t="shared" si="7"/>
        <v>Dec</v>
      </c>
      <c r="D185" t="s">
        <v>20</v>
      </c>
      <c r="E185" t="s">
        <v>36</v>
      </c>
      <c r="F185" t="s">
        <v>26</v>
      </c>
      <c r="G185" t="s">
        <v>18</v>
      </c>
      <c r="H185" t="s">
        <v>19</v>
      </c>
      <c r="I185" s="2">
        <v>7249</v>
      </c>
      <c r="J185" s="2">
        <v>2103</v>
      </c>
      <c r="K185">
        <v>301</v>
      </c>
      <c r="L185" s="3">
        <v>1627.71</v>
      </c>
      <c r="M185" s="4">
        <v>6022.23</v>
      </c>
      <c r="N185">
        <v>29.01</v>
      </c>
      <c r="O185" s="4">
        <v>0.77</v>
      </c>
      <c r="P185" s="4">
        <f t="shared" si="8"/>
        <v>22.454269554421298</v>
      </c>
      <c r="Q185">
        <v>14.31</v>
      </c>
      <c r="R185">
        <v>3.7</v>
      </c>
    </row>
    <row r="186" spans="1:18" x14ac:dyDescent="0.35">
      <c r="A186" s="1">
        <v>45151</v>
      </c>
      <c r="B186" s="1" t="str">
        <f t="shared" si="6"/>
        <v>2023</v>
      </c>
      <c r="C186" s="1" t="str">
        <f t="shared" si="7"/>
        <v>Aug</v>
      </c>
      <c r="D186" t="s">
        <v>28</v>
      </c>
      <c r="E186" t="s">
        <v>34</v>
      </c>
      <c r="F186" t="s">
        <v>17</v>
      </c>
      <c r="G186" t="s">
        <v>27</v>
      </c>
      <c r="H186" t="s">
        <v>19</v>
      </c>
      <c r="I186" s="2">
        <v>23412</v>
      </c>
      <c r="J186" s="2">
        <v>1150</v>
      </c>
      <c r="K186">
        <v>479</v>
      </c>
      <c r="L186" s="3">
        <v>4123.4399999999996</v>
      </c>
      <c r="M186" s="4">
        <v>6799.24</v>
      </c>
      <c r="N186">
        <v>4.91</v>
      </c>
      <c r="O186" s="4">
        <v>3.59</v>
      </c>
      <c r="P186" s="4">
        <f t="shared" si="8"/>
        <v>17.61250640697078</v>
      </c>
      <c r="Q186">
        <v>41.65</v>
      </c>
      <c r="R186">
        <v>1.65</v>
      </c>
    </row>
    <row r="187" spans="1:18" x14ac:dyDescent="0.35">
      <c r="A187" s="1">
        <v>45322</v>
      </c>
      <c r="B187" s="1" t="str">
        <f t="shared" si="6"/>
        <v>2024</v>
      </c>
      <c r="C187" s="1" t="str">
        <f t="shared" si="7"/>
        <v>Jan</v>
      </c>
      <c r="D187" t="s">
        <v>20</v>
      </c>
      <c r="E187" t="s">
        <v>31</v>
      </c>
      <c r="F187" t="s">
        <v>22</v>
      </c>
      <c r="G187" t="s">
        <v>23</v>
      </c>
      <c r="H187" t="s">
        <v>24</v>
      </c>
      <c r="I187" s="2">
        <v>41525</v>
      </c>
      <c r="J187" s="2">
        <v>4435</v>
      </c>
      <c r="K187">
        <v>393</v>
      </c>
      <c r="L187" s="3">
        <v>2024.4</v>
      </c>
      <c r="M187" s="4">
        <v>5163.71</v>
      </c>
      <c r="N187">
        <v>10.68</v>
      </c>
      <c r="O187" s="4">
        <v>0.46</v>
      </c>
      <c r="P187" s="4">
        <f t="shared" si="8"/>
        <v>4.8751354605659243</v>
      </c>
      <c r="Q187">
        <v>8.86</v>
      </c>
      <c r="R187">
        <v>2.5499999999999998</v>
      </c>
    </row>
    <row r="188" spans="1:18" x14ac:dyDescent="0.35">
      <c r="A188" s="1">
        <v>45150</v>
      </c>
      <c r="B188" s="1" t="str">
        <f t="shared" si="6"/>
        <v>2023</v>
      </c>
      <c r="C188" s="1" t="str">
        <f t="shared" si="7"/>
        <v>Aug</v>
      </c>
      <c r="D188" t="s">
        <v>15</v>
      </c>
      <c r="E188" t="s">
        <v>30</v>
      </c>
      <c r="F188" t="s">
        <v>32</v>
      </c>
      <c r="G188" t="s">
        <v>23</v>
      </c>
      <c r="H188" t="s">
        <v>35</v>
      </c>
      <c r="I188" s="2">
        <v>36699</v>
      </c>
      <c r="J188" s="2">
        <v>1126</v>
      </c>
      <c r="K188">
        <v>419</v>
      </c>
      <c r="L188" s="3">
        <v>623.73</v>
      </c>
      <c r="M188" s="4">
        <v>1552.67</v>
      </c>
      <c r="N188">
        <v>3.07</v>
      </c>
      <c r="O188" s="4">
        <v>0.55000000000000004</v>
      </c>
      <c r="P188" s="4">
        <f t="shared" si="8"/>
        <v>1.6995830949072182</v>
      </c>
      <c r="Q188">
        <v>37.21</v>
      </c>
      <c r="R188">
        <v>2.4900000000000002</v>
      </c>
    </row>
    <row r="189" spans="1:18" x14ac:dyDescent="0.35">
      <c r="A189" s="1">
        <v>45295</v>
      </c>
      <c r="B189" s="1" t="str">
        <f t="shared" si="6"/>
        <v>2024</v>
      </c>
      <c r="C189" s="1" t="str">
        <f t="shared" si="7"/>
        <v>Jan</v>
      </c>
      <c r="D189" t="s">
        <v>15</v>
      </c>
      <c r="E189" t="s">
        <v>30</v>
      </c>
      <c r="F189" t="s">
        <v>17</v>
      </c>
      <c r="G189" t="s">
        <v>23</v>
      </c>
      <c r="H189" t="s">
        <v>19</v>
      </c>
      <c r="I189" s="2">
        <v>31315</v>
      </c>
      <c r="J189" s="2">
        <v>1239</v>
      </c>
      <c r="K189">
        <v>250</v>
      </c>
      <c r="L189" s="3">
        <v>2991.57</v>
      </c>
      <c r="M189" s="4">
        <v>6071.92</v>
      </c>
      <c r="N189">
        <v>3.96</v>
      </c>
      <c r="O189" s="4">
        <v>2.41</v>
      </c>
      <c r="P189" s="4">
        <f t="shared" si="8"/>
        <v>9.5531534408430474</v>
      </c>
      <c r="Q189">
        <v>20.18</v>
      </c>
      <c r="R189">
        <v>2.0299999999999998</v>
      </c>
    </row>
    <row r="190" spans="1:18" x14ac:dyDescent="0.35">
      <c r="A190" s="1">
        <v>45466</v>
      </c>
      <c r="B190" s="1" t="str">
        <f t="shared" si="6"/>
        <v>2024</v>
      </c>
      <c r="C190" s="1" t="str">
        <f t="shared" si="7"/>
        <v>Jun</v>
      </c>
      <c r="D190" t="s">
        <v>15</v>
      </c>
      <c r="E190" t="s">
        <v>34</v>
      </c>
      <c r="F190" t="s">
        <v>22</v>
      </c>
      <c r="G190" t="s">
        <v>23</v>
      </c>
      <c r="H190" t="s">
        <v>19</v>
      </c>
      <c r="I190" s="2">
        <v>20465</v>
      </c>
      <c r="J190" s="2">
        <v>1914</v>
      </c>
      <c r="K190">
        <v>28</v>
      </c>
      <c r="L190" s="3">
        <v>3552.47</v>
      </c>
      <c r="M190" s="4">
        <v>5603.04</v>
      </c>
      <c r="N190">
        <v>9.35</v>
      </c>
      <c r="O190" s="4">
        <v>1.86</v>
      </c>
      <c r="P190" s="4">
        <f t="shared" si="8"/>
        <v>17.358758856584412</v>
      </c>
      <c r="Q190">
        <v>1.46</v>
      </c>
      <c r="R190">
        <v>1.58</v>
      </c>
    </row>
    <row r="191" spans="1:18" x14ac:dyDescent="0.35">
      <c r="A191" s="1">
        <v>44198</v>
      </c>
      <c r="B191" s="1" t="str">
        <f t="shared" si="6"/>
        <v>2021</v>
      </c>
      <c r="C191" s="1" t="str">
        <f t="shared" si="7"/>
        <v>Jan</v>
      </c>
      <c r="D191" t="s">
        <v>25</v>
      </c>
      <c r="E191" t="s">
        <v>29</v>
      </c>
      <c r="F191" t="s">
        <v>17</v>
      </c>
      <c r="G191" t="s">
        <v>23</v>
      </c>
      <c r="H191" t="s">
        <v>35</v>
      </c>
      <c r="I191" s="2">
        <v>48570</v>
      </c>
      <c r="J191" s="2">
        <v>3198</v>
      </c>
      <c r="K191">
        <v>190</v>
      </c>
      <c r="L191" s="3">
        <v>3465.94</v>
      </c>
      <c r="M191" s="4">
        <v>2426.06</v>
      </c>
      <c r="N191">
        <v>6.58</v>
      </c>
      <c r="O191" s="4">
        <v>1.08</v>
      </c>
      <c r="P191" s="4">
        <f t="shared" si="8"/>
        <v>7.1359687049619103</v>
      </c>
      <c r="Q191">
        <v>5.94</v>
      </c>
      <c r="R191">
        <v>0.7</v>
      </c>
    </row>
    <row r="192" spans="1:18" x14ac:dyDescent="0.35">
      <c r="A192" s="1">
        <v>44239</v>
      </c>
      <c r="B192" s="1" t="str">
        <f t="shared" si="6"/>
        <v>2021</v>
      </c>
      <c r="C192" s="1" t="str">
        <f t="shared" si="7"/>
        <v>Feb</v>
      </c>
      <c r="D192" t="s">
        <v>28</v>
      </c>
      <c r="E192" t="s">
        <v>31</v>
      </c>
      <c r="F192" t="s">
        <v>26</v>
      </c>
      <c r="G192" t="s">
        <v>18</v>
      </c>
      <c r="H192" t="s">
        <v>35</v>
      </c>
      <c r="I192" s="2">
        <v>8133</v>
      </c>
      <c r="J192" s="2">
        <v>3858</v>
      </c>
      <c r="K192">
        <v>72</v>
      </c>
      <c r="L192" s="3">
        <v>611.96</v>
      </c>
      <c r="M192" s="4">
        <v>8767.67</v>
      </c>
      <c r="N192">
        <v>47.44</v>
      </c>
      <c r="O192" s="4">
        <v>0.16</v>
      </c>
      <c r="P192" s="4">
        <f t="shared" si="8"/>
        <v>7.5244067379810655</v>
      </c>
      <c r="Q192">
        <v>1.87</v>
      </c>
      <c r="R192">
        <v>14.33</v>
      </c>
    </row>
    <row r="193" spans="1:18" x14ac:dyDescent="0.35">
      <c r="A193" s="1">
        <v>44860</v>
      </c>
      <c r="B193" s="1" t="str">
        <f t="shared" si="6"/>
        <v>2022</v>
      </c>
      <c r="C193" s="1" t="str">
        <f t="shared" si="7"/>
        <v>Oct</v>
      </c>
      <c r="D193" t="s">
        <v>20</v>
      </c>
      <c r="E193" t="s">
        <v>34</v>
      </c>
      <c r="F193" t="s">
        <v>32</v>
      </c>
      <c r="G193" t="s">
        <v>23</v>
      </c>
      <c r="H193" t="s">
        <v>37</v>
      </c>
      <c r="I193" s="2">
        <v>33326</v>
      </c>
      <c r="J193" s="2">
        <v>1955</v>
      </c>
      <c r="K193">
        <v>143</v>
      </c>
      <c r="L193" s="3">
        <v>2957.66</v>
      </c>
      <c r="M193" s="4">
        <v>8129.21</v>
      </c>
      <c r="N193">
        <v>5.87</v>
      </c>
      <c r="O193" s="4">
        <v>1.51</v>
      </c>
      <c r="P193" s="4">
        <f t="shared" si="8"/>
        <v>8.8749324851467311</v>
      </c>
      <c r="Q193">
        <v>7.31</v>
      </c>
      <c r="R193">
        <v>2.75</v>
      </c>
    </row>
    <row r="194" spans="1:18" x14ac:dyDescent="0.35">
      <c r="A194" s="1">
        <v>45226</v>
      </c>
      <c r="B194" s="1" t="str">
        <f t="shared" si="6"/>
        <v>2023</v>
      </c>
      <c r="C194" s="1" t="str">
        <f t="shared" si="7"/>
        <v>Oct</v>
      </c>
      <c r="D194" t="s">
        <v>25</v>
      </c>
      <c r="E194" t="s">
        <v>34</v>
      </c>
      <c r="F194" t="s">
        <v>22</v>
      </c>
      <c r="G194" t="s">
        <v>18</v>
      </c>
      <c r="H194" t="s">
        <v>37</v>
      </c>
      <c r="I194" s="2">
        <v>33935</v>
      </c>
      <c r="J194" s="2">
        <v>4283</v>
      </c>
      <c r="K194">
        <v>203</v>
      </c>
      <c r="L194" s="3">
        <v>607.53</v>
      </c>
      <c r="M194" s="4">
        <v>5592.9</v>
      </c>
      <c r="N194">
        <v>12.62</v>
      </c>
      <c r="O194" s="4">
        <v>0.14000000000000001</v>
      </c>
      <c r="P194" s="4">
        <f t="shared" si="8"/>
        <v>1.7902755267423014</v>
      </c>
      <c r="Q194">
        <v>4.74</v>
      </c>
      <c r="R194">
        <v>9.2100000000000009</v>
      </c>
    </row>
    <row r="195" spans="1:18" x14ac:dyDescent="0.35">
      <c r="A195" s="1">
        <v>45243</v>
      </c>
      <c r="B195" s="1" t="str">
        <f t="shared" ref="B195:B258" si="9">TEXT(A195,"yyy")</f>
        <v>2023</v>
      </c>
      <c r="C195" s="1" t="str">
        <f t="shared" ref="C195:C258" si="10">TEXT(A195,"mmm")</f>
        <v>Nov</v>
      </c>
      <c r="D195" t="s">
        <v>20</v>
      </c>
      <c r="E195" t="s">
        <v>29</v>
      </c>
      <c r="F195" t="s">
        <v>17</v>
      </c>
      <c r="G195" t="s">
        <v>23</v>
      </c>
      <c r="H195" t="s">
        <v>19</v>
      </c>
      <c r="I195" s="2">
        <v>46868</v>
      </c>
      <c r="J195" s="2">
        <v>3154</v>
      </c>
      <c r="K195">
        <v>365</v>
      </c>
      <c r="L195" s="3">
        <v>3608.86</v>
      </c>
      <c r="M195" s="4">
        <v>1311.59</v>
      </c>
      <c r="N195">
        <v>6.73</v>
      </c>
      <c r="O195" s="4">
        <v>1.1399999999999999</v>
      </c>
      <c r="P195" s="4">
        <f t="shared" ref="P195:P258" si="11">L195/I195*100</f>
        <v>7.7000512076470091</v>
      </c>
      <c r="Q195">
        <v>11.57</v>
      </c>
      <c r="R195">
        <v>0.36</v>
      </c>
    </row>
    <row r="196" spans="1:18" x14ac:dyDescent="0.35">
      <c r="A196" s="1">
        <v>45391</v>
      </c>
      <c r="B196" s="1" t="str">
        <f t="shared" si="9"/>
        <v>2024</v>
      </c>
      <c r="C196" s="1" t="str">
        <f t="shared" si="10"/>
        <v>Apr</v>
      </c>
      <c r="D196" t="s">
        <v>20</v>
      </c>
      <c r="E196" t="s">
        <v>29</v>
      </c>
      <c r="F196" t="s">
        <v>26</v>
      </c>
      <c r="G196" t="s">
        <v>18</v>
      </c>
      <c r="H196" t="s">
        <v>19</v>
      </c>
      <c r="I196" s="2">
        <v>10089</v>
      </c>
      <c r="J196" s="2">
        <v>348</v>
      </c>
      <c r="K196">
        <v>54</v>
      </c>
      <c r="L196" s="3">
        <v>2652</v>
      </c>
      <c r="M196" s="4">
        <v>2247.11</v>
      </c>
      <c r="N196">
        <v>3.45</v>
      </c>
      <c r="O196" s="4">
        <v>7.62</v>
      </c>
      <c r="P196" s="4">
        <f t="shared" si="11"/>
        <v>26.286054118346712</v>
      </c>
      <c r="Q196">
        <v>15.52</v>
      </c>
      <c r="R196">
        <v>0.85</v>
      </c>
    </row>
    <row r="197" spans="1:18" x14ac:dyDescent="0.35">
      <c r="A197" s="1">
        <v>44975</v>
      </c>
      <c r="B197" s="1" t="str">
        <f t="shared" si="9"/>
        <v>2023</v>
      </c>
      <c r="C197" s="1" t="str">
        <f t="shared" si="10"/>
        <v>Feb</v>
      </c>
      <c r="D197" t="s">
        <v>28</v>
      </c>
      <c r="E197" t="s">
        <v>31</v>
      </c>
      <c r="F197" t="s">
        <v>17</v>
      </c>
      <c r="G197" t="s">
        <v>27</v>
      </c>
      <c r="H197" t="s">
        <v>35</v>
      </c>
      <c r="I197" s="2">
        <v>14935</v>
      </c>
      <c r="J197" s="2">
        <v>1257</v>
      </c>
      <c r="K197">
        <v>455</v>
      </c>
      <c r="L197" s="3">
        <v>2194.4699999999998</v>
      </c>
      <c r="M197" s="4">
        <v>9186.81</v>
      </c>
      <c r="N197">
        <v>8.42</v>
      </c>
      <c r="O197" s="4">
        <v>1.75</v>
      </c>
      <c r="P197" s="4">
        <f t="shared" si="11"/>
        <v>14.693471710746566</v>
      </c>
      <c r="Q197">
        <v>36.200000000000003</v>
      </c>
      <c r="R197">
        <v>4.1900000000000004</v>
      </c>
    </row>
    <row r="198" spans="1:18" x14ac:dyDescent="0.35">
      <c r="A198" s="1">
        <v>44939</v>
      </c>
      <c r="B198" s="1" t="str">
        <f t="shared" si="9"/>
        <v>2023</v>
      </c>
      <c r="C198" s="1" t="str">
        <f t="shared" si="10"/>
        <v>Jan</v>
      </c>
      <c r="D198" t="s">
        <v>25</v>
      </c>
      <c r="E198" t="s">
        <v>16</v>
      </c>
      <c r="F198" t="s">
        <v>26</v>
      </c>
      <c r="G198" t="s">
        <v>23</v>
      </c>
      <c r="H198" t="s">
        <v>37</v>
      </c>
      <c r="I198" s="2">
        <v>11595</v>
      </c>
      <c r="J198" s="2">
        <v>3866</v>
      </c>
      <c r="K198">
        <v>156</v>
      </c>
      <c r="L198" s="3">
        <v>2399.58</v>
      </c>
      <c r="M198" s="4">
        <v>1463.59</v>
      </c>
      <c r="N198">
        <v>33.340000000000003</v>
      </c>
      <c r="O198" s="4">
        <v>0.62</v>
      </c>
      <c r="P198" s="4">
        <f t="shared" si="11"/>
        <v>20.694954721862871</v>
      </c>
      <c r="Q198">
        <v>4.04</v>
      </c>
      <c r="R198">
        <v>0.61</v>
      </c>
    </row>
    <row r="199" spans="1:18" x14ac:dyDescent="0.35">
      <c r="A199" s="1">
        <v>45468</v>
      </c>
      <c r="B199" s="1" t="str">
        <f t="shared" si="9"/>
        <v>2024</v>
      </c>
      <c r="C199" s="1" t="str">
        <f t="shared" si="10"/>
        <v>Jun</v>
      </c>
      <c r="D199" t="s">
        <v>20</v>
      </c>
      <c r="E199" t="s">
        <v>30</v>
      </c>
      <c r="F199" t="s">
        <v>32</v>
      </c>
      <c r="G199" t="s">
        <v>18</v>
      </c>
      <c r="H199" t="s">
        <v>19</v>
      </c>
      <c r="I199" s="2">
        <v>17456</v>
      </c>
      <c r="J199" s="2">
        <v>2459</v>
      </c>
      <c r="K199">
        <v>481</v>
      </c>
      <c r="L199" s="3">
        <v>4553.55</v>
      </c>
      <c r="M199" s="4">
        <v>7113.93</v>
      </c>
      <c r="N199">
        <v>14.09</v>
      </c>
      <c r="O199" s="4">
        <v>1.85</v>
      </c>
      <c r="P199" s="4">
        <f t="shared" si="11"/>
        <v>26.085873052245645</v>
      </c>
      <c r="Q199">
        <v>19.559999999999999</v>
      </c>
      <c r="R199">
        <v>1.56</v>
      </c>
    </row>
    <row r="200" spans="1:18" x14ac:dyDescent="0.35">
      <c r="A200" s="1">
        <v>44920</v>
      </c>
      <c r="B200" s="1" t="str">
        <f t="shared" si="9"/>
        <v>2022</v>
      </c>
      <c r="C200" s="1" t="str">
        <f t="shared" si="10"/>
        <v>Dec</v>
      </c>
      <c r="D200" t="s">
        <v>25</v>
      </c>
      <c r="E200" t="s">
        <v>30</v>
      </c>
      <c r="F200" t="s">
        <v>32</v>
      </c>
      <c r="G200" t="s">
        <v>23</v>
      </c>
      <c r="H200" t="s">
        <v>19</v>
      </c>
      <c r="I200" s="2">
        <v>1269</v>
      </c>
      <c r="J200" s="2">
        <v>947</v>
      </c>
      <c r="K200">
        <v>210</v>
      </c>
      <c r="L200" s="3">
        <v>4464.2700000000004</v>
      </c>
      <c r="M200" s="4">
        <v>1164.69</v>
      </c>
      <c r="N200">
        <v>74.63</v>
      </c>
      <c r="O200" s="4">
        <v>4.71</v>
      </c>
      <c r="P200" s="4">
        <f t="shared" si="11"/>
        <v>351.7943262411348</v>
      </c>
      <c r="Q200">
        <v>22.18</v>
      </c>
      <c r="R200">
        <v>0.26</v>
      </c>
    </row>
    <row r="201" spans="1:18" x14ac:dyDescent="0.35">
      <c r="A201" s="1">
        <v>44686</v>
      </c>
      <c r="B201" s="1" t="str">
        <f t="shared" si="9"/>
        <v>2022</v>
      </c>
      <c r="C201" s="1" t="str">
        <f t="shared" si="10"/>
        <v>May</v>
      </c>
      <c r="D201" t="s">
        <v>20</v>
      </c>
      <c r="E201" t="s">
        <v>29</v>
      </c>
      <c r="F201" t="s">
        <v>26</v>
      </c>
      <c r="G201" t="s">
        <v>27</v>
      </c>
      <c r="H201" t="s">
        <v>19</v>
      </c>
      <c r="I201" s="2">
        <v>44322</v>
      </c>
      <c r="J201" s="2">
        <v>432</v>
      </c>
      <c r="K201">
        <v>240</v>
      </c>
      <c r="L201" s="3">
        <v>1001.8</v>
      </c>
      <c r="M201" s="4">
        <v>3422.68</v>
      </c>
      <c r="N201">
        <v>0.97</v>
      </c>
      <c r="O201" s="4">
        <v>2.3199999999999998</v>
      </c>
      <c r="P201" s="4">
        <f t="shared" si="11"/>
        <v>2.2602770633094171</v>
      </c>
      <c r="Q201">
        <v>55.56</v>
      </c>
      <c r="R201">
        <v>3.42</v>
      </c>
    </row>
    <row r="202" spans="1:18" x14ac:dyDescent="0.35">
      <c r="A202" s="1">
        <v>44618</v>
      </c>
      <c r="B202" s="1" t="str">
        <f t="shared" si="9"/>
        <v>2022</v>
      </c>
      <c r="C202" s="1" t="str">
        <f t="shared" si="10"/>
        <v>Feb</v>
      </c>
      <c r="D202" t="s">
        <v>28</v>
      </c>
      <c r="E202" t="s">
        <v>16</v>
      </c>
      <c r="F202" t="s">
        <v>32</v>
      </c>
      <c r="G202" t="s">
        <v>23</v>
      </c>
      <c r="H202" t="s">
        <v>24</v>
      </c>
      <c r="I202" s="2">
        <v>46922</v>
      </c>
      <c r="J202" s="2">
        <v>4714</v>
      </c>
      <c r="K202">
        <v>381</v>
      </c>
      <c r="L202" s="3">
        <v>3218.23</v>
      </c>
      <c r="M202" s="4">
        <v>5607.44</v>
      </c>
      <c r="N202">
        <v>10.050000000000001</v>
      </c>
      <c r="O202" s="4">
        <v>0.68</v>
      </c>
      <c r="P202" s="4">
        <f t="shared" si="11"/>
        <v>6.8586803631558748</v>
      </c>
      <c r="Q202">
        <v>8.08</v>
      </c>
      <c r="R202">
        <v>1.74</v>
      </c>
    </row>
    <row r="203" spans="1:18" x14ac:dyDescent="0.35">
      <c r="A203" s="1">
        <v>45460</v>
      </c>
      <c r="B203" s="1" t="str">
        <f t="shared" si="9"/>
        <v>2024</v>
      </c>
      <c r="C203" s="1" t="str">
        <f t="shared" si="10"/>
        <v>Jun</v>
      </c>
      <c r="D203" t="s">
        <v>15</v>
      </c>
      <c r="E203" t="s">
        <v>36</v>
      </c>
      <c r="F203" t="s">
        <v>17</v>
      </c>
      <c r="G203" t="s">
        <v>23</v>
      </c>
      <c r="H203" t="s">
        <v>35</v>
      </c>
      <c r="I203" s="2">
        <v>18009</v>
      </c>
      <c r="J203" s="2">
        <v>1593</v>
      </c>
      <c r="K203">
        <v>390</v>
      </c>
      <c r="L203" s="3">
        <v>2270.39</v>
      </c>
      <c r="M203" s="4">
        <v>1551.41</v>
      </c>
      <c r="N203">
        <v>8.85</v>
      </c>
      <c r="O203" s="4">
        <v>1.43</v>
      </c>
      <c r="P203" s="4">
        <f t="shared" si="11"/>
        <v>12.606974290632461</v>
      </c>
      <c r="Q203">
        <v>24.48</v>
      </c>
      <c r="R203">
        <v>0.68</v>
      </c>
    </row>
    <row r="204" spans="1:18" x14ac:dyDescent="0.35">
      <c r="A204" s="1">
        <v>44773</v>
      </c>
      <c r="B204" s="1" t="str">
        <f t="shared" si="9"/>
        <v>2022</v>
      </c>
      <c r="C204" s="1" t="str">
        <f t="shared" si="10"/>
        <v>Jul</v>
      </c>
      <c r="D204" t="s">
        <v>28</v>
      </c>
      <c r="E204" t="s">
        <v>30</v>
      </c>
      <c r="F204" t="s">
        <v>17</v>
      </c>
      <c r="G204" t="s">
        <v>23</v>
      </c>
      <c r="H204" t="s">
        <v>19</v>
      </c>
      <c r="I204" s="2">
        <v>43505</v>
      </c>
      <c r="J204" s="2">
        <v>706</v>
      </c>
      <c r="K204">
        <v>45</v>
      </c>
      <c r="L204" s="3">
        <v>1012.6</v>
      </c>
      <c r="M204" s="4">
        <v>3198.86</v>
      </c>
      <c r="N204">
        <v>1.62</v>
      </c>
      <c r="O204" s="4">
        <v>1.43</v>
      </c>
      <c r="P204" s="4">
        <f t="shared" si="11"/>
        <v>2.3275485576370532</v>
      </c>
      <c r="Q204">
        <v>6.37</v>
      </c>
      <c r="R204">
        <v>3.16</v>
      </c>
    </row>
    <row r="205" spans="1:18" x14ac:dyDescent="0.35">
      <c r="A205" s="1">
        <v>45504</v>
      </c>
      <c r="B205" s="1" t="str">
        <f t="shared" si="9"/>
        <v>2024</v>
      </c>
      <c r="C205" s="1" t="str">
        <f t="shared" si="10"/>
        <v>Jul</v>
      </c>
      <c r="D205" t="s">
        <v>20</v>
      </c>
      <c r="E205" t="s">
        <v>29</v>
      </c>
      <c r="F205" t="s">
        <v>32</v>
      </c>
      <c r="G205" t="s">
        <v>23</v>
      </c>
      <c r="H205" t="s">
        <v>35</v>
      </c>
      <c r="I205" s="2">
        <v>24281</v>
      </c>
      <c r="J205" s="2">
        <v>3441</v>
      </c>
      <c r="K205">
        <v>365</v>
      </c>
      <c r="L205" s="3">
        <v>4582.9399999999996</v>
      </c>
      <c r="M205" s="4">
        <v>7187.68</v>
      </c>
      <c r="N205">
        <v>14.17</v>
      </c>
      <c r="O205" s="4">
        <v>1.33</v>
      </c>
      <c r="P205" s="4">
        <f t="shared" si="11"/>
        <v>18.874593303405955</v>
      </c>
      <c r="Q205">
        <v>10.61</v>
      </c>
      <c r="R205">
        <v>1.57</v>
      </c>
    </row>
    <row r="206" spans="1:18" x14ac:dyDescent="0.35">
      <c r="A206" s="1">
        <v>45375</v>
      </c>
      <c r="B206" s="1" t="str">
        <f t="shared" si="9"/>
        <v>2024</v>
      </c>
      <c r="C206" s="1" t="str">
        <f t="shared" si="10"/>
        <v>Mar</v>
      </c>
      <c r="D206" t="s">
        <v>28</v>
      </c>
      <c r="E206" t="s">
        <v>34</v>
      </c>
      <c r="F206" t="s">
        <v>32</v>
      </c>
      <c r="G206" t="s">
        <v>18</v>
      </c>
      <c r="H206" t="s">
        <v>35</v>
      </c>
      <c r="I206" s="2">
        <v>47807</v>
      </c>
      <c r="J206" s="2">
        <v>352</v>
      </c>
      <c r="K206">
        <v>251</v>
      </c>
      <c r="L206" s="3">
        <v>4519.01</v>
      </c>
      <c r="M206" s="4">
        <v>7203.94</v>
      </c>
      <c r="N206">
        <v>0.74</v>
      </c>
      <c r="O206" s="4">
        <v>12.84</v>
      </c>
      <c r="P206" s="4">
        <f t="shared" si="11"/>
        <v>9.452611542242769</v>
      </c>
      <c r="Q206">
        <v>71.31</v>
      </c>
      <c r="R206">
        <v>1.59</v>
      </c>
    </row>
    <row r="207" spans="1:18" x14ac:dyDescent="0.35">
      <c r="A207" s="1">
        <v>44874</v>
      </c>
      <c r="B207" s="1" t="str">
        <f t="shared" si="9"/>
        <v>2022</v>
      </c>
      <c r="C207" s="1" t="str">
        <f t="shared" si="10"/>
        <v>Nov</v>
      </c>
      <c r="D207" t="s">
        <v>20</v>
      </c>
      <c r="E207" t="s">
        <v>31</v>
      </c>
      <c r="F207" t="s">
        <v>17</v>
      </c>
      <c r="G207" t="s">
        <v>23</v>
      </c>
      <c r="H207" t="s">
        <v>19</v>
      </c>
      <c r="I207" s="2">
        <v>33829</v>
      </c>
      <c r="J207" s="2">
        <v>519</v>
      </c>
      <c r="K207">
        <v>98</v>
      </c>
      <c r="L207" s="3">
        <v>1093.02</v>
      </c>
      <c r="M207" s="4">
        <v>8070.62</v>
      </c>
      <c r="N207">
        <v>1.53</v>
      </c>
      <c r="O207" s="4">
        <v>2.11</v>
      </c>
      <c r="P207" s="4">
        <f t="shared" si="11"/>
        <v>3.2310148097785922</v>
      </c>
      <c r="Q207">
        <v>18.88</v>
      </c>
      <c r="R207">
        <v>7.38</v>
      </c>
    </row>
    <row r="208" spans="1:18" x14ac:dyDescent="0.35">
      <c r="A208" s="1">
        <v>45558</v>
      </c>
      <c r="B208" s="1" t="str">
        <f t="shared" si="9"/>
        <v>2024</v>
      </c>
      <c r="C208" s="1" t="str">
        <f t="shared" si="10"/>
        <v>Sep</v>
      </c>
      <c r="D208" t="s">
        <v>20</v>
      </c>
      <c r="E208" t="s">
        <v>36</v>
      </c>
      <c r="F208" t="s">
        <v>22</v>
      </c>
      <c r="G208" t="s">
        <v>27</v>
      </c>
      <c r="H208" t="s">
        <v>35</v>
      </c>
      <c r="I208" s="2">
        <v>48779</v>
      </c>
      <c r="J208" s="2">
        <v>4231</v>
      </c>
      <c r="K208">
        <v>341</v>
      </c>
      <c r="L208" s="3">
        <v>334.54</v>
      </c>
      <c r="M208" s="4">
        <v>7830.29</v>
      </c>
      <c r="N208">
        <v>8.67</v>
      </c>
      <c r="O208" s="4">
        <v>0.08</v>
      </c>
      <c r="P208" s="4">
        <f t="shared" si="11"/>
        <v>0.68582791775149143</v>
      </c>
      <c r="Q208">
        <v>8.06</v>
      </c>
      <c r="R208">
        <v>23.41</v>
      </c>
    </row>
    <row r="209" spans="1:18" x14ac:dyDescent="0.35">
      <c r="A209" s="1">
        <v>44311</v>
      </c>
      <c r="B209" s="1" t="str">
        <f t="shared" si="9"/>
        <v>2021</v>
      </c>
      <c r="C209" s="1" t="str">
        <f t="shared" si="10"/>
        <v>Apr</v>
      </c>
      <c r="D209" t="s">
        <v>28</v>
      </c>
      <c r="E209" t="s">
        <v>21</v>
      </c>
      <c r="F209" t="s">
        <v>22</v>
      </c>
      <c r="G209" t="s">
        <v>27</v>
      </c>
      <c r="H209" t="s">
        <v>19</v>
      </c>
      <c r="I209" s="2">
        <v>26998</v>
      </c>
      <c r="J209" s="2">
        <v>3840</v>
      </c>
      <c r="K209">
        <v>59</v>
      </c>
      <c r="L209" s="3">
        <v>3521.26</v>
      </c>
      <c r="M209" s="4">
        <v>9525.49</v>
      </c>
      <c r="N209">
        <v>14.22</v>
      </c>
      <c r="O209" s="4">
        <v>0.92</v>
      </c>
      <c r="P209" s="4">
        <f t="shared" si="11"/>
        <v>13.042669827394624</v>
      </c>
      <c r="Q209">
        <v>1.54</v>
      </c>
      <c r="R209">
        <v>2.71</v>
      </c>
    </row>
    <row r="210" spans="1:18" x14ac:dyDescent="0.35">
      <c r="A210" s="1">
        <v>45424</v>
      </c>
      <c r="B210" s="1" t="str">
        <f t="shared" si="9"/>
        <v>2024</v>
      </c>
      <c r="C210" s="1" t="str">
        <f t="shared" si="10"/>
        <v>May</v>
      </c>
      <c r="D210" t="s">
        <v>28</v>
      </c>
      <c r="E210" t="s">
        <v>21</v>
      </c>
      <c r="F210" t="s">
        <v>17</v>
      </c>
      <c r="G210" t="s">
        <v>23</v>
      </c>
      <c r="H210" t="s">
        <v>37</v>
      </c>
      <c r="I210" s="2">
        <v>3791</v>
      </c>
      <c r="J210" s="2">
        <v>4303</v>
      </c>
      <c r="K210">
        <v>134</v>
      </c>
      <c r="L210" s="3">
        <v>4206.9799999999996</v>
      </c>
      <c r="M210" s="4">
        <v>4695.93</v>
      </c>
      <c r="N210">
        <v>113.51</v>
      </c>
      <c r="O210" s="4">
        <v>0.98</v>
      </c>
      <c r="P210" s="4">
        <f t="shared" si="11"/>
        <v>110.97283038776047</v>
      </c>
      <c r="Q210">
        <v>3.11</v>
      </c>
      <c r="R210">
        <v>1.1200000000000001</v>
      </c>
    </row>
    <row r="211" spans="1:18" x14ac:dyDescent="0.35">
      <c r="A211" s="1">
        <v>45271</v>
      </c>
      <c r="B211" s="1" t="str">
        <f t="shared" si="9"/>
        <v>2023</v>
      </c>
      <c r="C211" s="1" t="str">
        <f t="shared" si="10"/>
        <v>Dec</v>
      </c>
      <c r="D211" t="s">
        <v>20</v>
      </c>
      <c r="E211" t="s">
        <v>21</v>
      </c>
      <c r="F211" t="s">
        <v>22</v>
      </c>
      <c r="G211" t="s">
        <v>23</v>
      </c>
      <c r="H211" t="s">
        <v>35</v>
      </c>
      <c r="I211" s="2">
        <v>20287</v>
      </c>
      <c r="J211" s="2">
        <v>4176</v>
      </c>
      <c r="K211">
        <v>149</v>
      </c>
      <c r="L211" s="3">
        <v>747.84</v>
      </c>
      <c r="M211" s="4">
        <v>7129.95</v>
      </c>
      <c r="N211">
        <v>20.58</v>
      </c>
      <c r="O211" s="4">
        <v>0.18</v>
      </c>
      <c r="P211" s="4">
        <f t="shared" si="11"/>
        <v>3.6863015724355499</v>
      </c>
      <c r="Q211">
        <v>3.57</v>
      </c>
      <c r="R211">
        <v>9.5299999999999994</v>
      </c>
    </row>
    <row r="212" spans="1:18" x14ac:dyDescent="0.35">
      <c r="A212" s="1">
        <v>45577</v>
      </c>
      <c r="B212" s="1" t="str">
        <f t="shared" si="9"/>
        <v>2024</v>
      </c>
      <c r="C212" s="1" t="str">
        <f t="shared" si="10"/>
        <v>Oct</v>
      </c>
      <c r="D212" t="s">
        <v>28</v>
      </c>
      <c r="E212" t="s">
        <v>21</v>
      </c>
      <c r="F212" t="s">
        <v>26</v>
      </c>
      <c r="G212" t="s">
        <v>18</v>
      </c>
      <c r="H212" t="s">
        <v>35</v>
      </c>
      <c r="I212" s="2">
        <v>37566</v>
      </c>
      <c r="J212" s="2">
        <v>843</v>
      </c>
      <c r="K212">
        <v>496</v>
      </c>
      <c r="L212" s="3">
        <v>1092.0899999999999</v>
      </c>
      <c r="M212" s="4">
        <v>1190.55</v>
      </c>
      <c r="N212">
        <v>2.2400000000000002</v>
      </c>
      <c r="O212" s="4">
        <v>1.3</v>
      </c>
      <c r="P212" s="4">
        <f t="shared" si="11"/>
        <v>2.9071234627056377</v>
      </c>
      <c r="Q212">
        <v>58.84</v>
      </c>
      <c r="R212">
        <v>1.0900000000000001</v>
      </c>
    </row>
    <row r="213" spans="1:18" x14ac:dyDescent="0.35">
      <c r="A213" s="1">
        <v>45324</v>
      </c>
      <c r="B213" s="1" t="str">
        <f t="shared" si="9"/>
        <v>2024</v>
      </c>
      <c r="C213" s="1" t="str">
        <f t="shared" si="10"/>
        <v>Feb</v>
      </c>
      <c r="D213" t="s">
        <v>28</v>
      </c>
      <c r="E213" t="s">
        <v>31</v>
      </c>
      <c r="F213" t="s">
        <v>17</v>
      </c>
      <c r="G213" t="s">
        <v>18</v>
      </c>
      <c r="H213" t="s">
        <v>33</v>
      </c>
      <c r="I213" s="2">
        <v>12958</v>
      </c>
      <c r="J213" s="2">
        <v>2564</v>
      </c>
      <c r="K213">
        <v>258</v>
      </c>
      <c r="L213" s="3">
        <v>2375.23</v>
      </c>
      <c r="M213" s="4">
        <v>9701.36</v>
      </c>
      <c r="N213">
        <v>19.79</v>
      </c>
      <c r="O213" s="4">
        <v>0.93</v>
      </c>
      <c r="P213" s="4">
        <f t="shared" si="11"/>
        <v>18.330220713073007</v>
      </c>
      <c r="Q213">
        <v>10.06</v>
      </c>
      <c r="R213">
        <v>4.08</v>
      </c>
    </row>
    <row r="214" spans="1:18" x14ac:dyDescent="0.35">
      <c r="A214" s="1">
        <v>44748</v>
      </c>
      <c r="B214" s="1" t="str">
        <f t="shared" si="9"/>
        <v>2022</v>
      </c>
      <c r="C214" s="1" t="str">
        <f t="shared" si="10"/>
        <v>Jul</v>
      </c>
      <c r="D214" t="s">
        <v>28</v>
      </c>
      <c r="E214" t="s">
        <v>21</v>
      </c>
      <c r="F214" t="s">
        <v>17</v>
      </c>
      <c r="G214" t="s">
        <v>27</v>
      </c>
      <c r="H214" t="s">
        <v>33</v>
      </c>
      <c r="I214" s="2">
        <v>42454</v>
      </c>
      <c r="J214" s="2">
        <v>4529</v>
      </c>
      <c r="K214">
        <v>83</v>
      </c>
      <c r="L214" s="3">
        <v>2610.9</v>
      </c>
      <c r="M214" s="4">
        <v>5426.71</v>
      </c>
      <c r="N214">
        <v>10.67</v>
      </c>
      <c r="O214" s="4">
        <v>0.57999999999999996</v>
      </c>
      <c r="P214" s="4">
        <f t="shared" si="11"/>
        <v>6.1499505346963774</v>
      </c>
      <c r="Q214">
        <v>1.83</v>
      </c>
      <c r="R214">
        <v>2.08</v>
      </c>
    </row>
    <row r="215" spans="1:18" x14ac:dyDescent="0.35">
      <c r="A215" s="1">
        <v>44994</v>
      </c>
      <c r="B215" s="1" t="str">
        <f t="shared" si="9"/>
        <v>2023</v>
      </c>
      <c r="C215" s="1" t="str">
        <f t="shared" si="10"/>
        <v>Mar</v>
      </c>
      <c r="D215" t="s">
        <v>25</v>
      </c>
      <c r="E215" t="s">
        <v>29</v>
      </c>
      <c r="F215" t="s">
        <v>32</v>
      </c>
      <c r="G215" t="s">
        <v>18</v>
      </c>
      <c r="H215" t="s">
        <v>35</v>
      </c>
      <c r="I215" s="2">
        <v>5081</v>
      </c>
      <c r="J215" s="2">
        <v>3037</v>
      </c>
      <c r="K215">
        <v>192</v>
      </c>
      <c r="L215" s="3">
        <v>3615.43</v>
      </c>
      <c r="M215" s="4">
        <v>8761.9500000000007</v>
      </c>
      <c r="N215">
        <v>59.77</v>
      </c>
      <c r="O215" s="4">
        <v>1.19</v>
      </c>
      <c r="P215" s="4">
        <f t="shared" si="11"/>
        <v>71.155874827789802</v>
      </c>
      <c r="Q215">
        <v>6.32</v>
      </c>
      <c r="R215">
        <v>2.42</v>
      </c>
    </row>
    <row r="216" spans="1:18" x14ac:dyDescent="0.35">
      <c r="A216" s="1">
        <v>44251</v>
      </c>
      <c r="B216" s="1" t="str">
        <f t="shared" si="9"/>
        <v>2021</v>
      </c>
      <c r="C216" s="1" t="str">
        <f t="shared" si="10"/>
        <v>Feb</v>
      </c>
      <c r="D216" t="s">
        <v>25</v>
      </c>
      <c r="E216" t="s">
        <v>16</v>
      </c>
      <c r="F216" t="s">
        <v>32</v>
      </c>
      <c r="G216" t="s">
        <v>27</v>
      </c>
      <c r="H216" t="s">
        <v>35</v>
      </c>
      <c r="I216" s="2">
        <v>9293</v>
      </c>
      <c r="J216" s="2">
        <v>1775</v>
      </c>
      <c r="K216">
        <v>356</v>
      </c>
      <c r="L216" s="3">
        <v>1025.76</v>
      </c>
      <c r="M216" s="4">
        <v>9037.07</v>
      </c>
      <c r="N216">
        <v>19.100000000000001</v>
      </c>
      <c r="O216" s="4">
        <v>0.57999999999999996</v>
      </c>
      <c r="P216" s="4">
        <f t="shared" si="11"/>
        <v>11.037985580544497</v>
      </c>
      <c r="Q216">
        <v>20.059999999999999</v>
      </c>
      <c r="R216">
        <v>8.81</v>
      </c>
    </row>
    <row r="217" spans="1:18" x14ac:dyDescent="0.35">
      <c r="A217" s="1">
        <v>45273</v>
      </c>
      <c r="B217" s="1" t="str">
        <f t="shared" si="9"/>
        <v>2023</v>
      </c>
      <c r="C217" s="1" t="str">
        <f t="shared" si="10"/>
        <v>Dec</v>
      </c>
      <c r="D217" t="s">
        <v>28</v>
      </c>
      <c r="E217" t="s">
        <v>21</v>
      </c>
      <c r="F217" t="s">
        <v>17</v>
      </c>
      <c r="G217" t="s">
        <v>18</v>
      </c>
      <c r="H217" t="s">
        <v>33</v>
      </c>
      <c r="I217" s="2">
        <v>23106</v>
      </c>
      <c r="J217" s="2">
        <v>947</v>
      </c>
      <c r="K217">
        <v>37</v>
      </c>
      <c r="L217" s="3">
        <v>2233.64</v>
      </c>
      <c r="M217" s="4">
        <v>4029.35</v>
      </c>
      <c r="N217">
        <v>4.0999999999999996</v>
      </c>
      <c r="O217" s="4">
        <v>2.36</v>
      </c>
      <c r="P217" s="4">
        <f t="shared" si="11"/>
        <v>9.6669263394789215</v>
      </c>
      <c r="Q217">
        <v>3.91</v>
      </c>
      <c r="R217">
        <v>1.8</v>
      </c>
    </row>
    <row r="218" spans="1:18" x14ac:dyDescent="0.35">
      <c r="A218" s="1">
        <v>45018</v>
      </c>
      <c r="B218" s="1" t="str">
        <f t="shared" si="9"/>
        <v>2023</v>
      </c>
      <c r="C218" s="1" t="str">
        <f t="shared" si="10"/>
        <v>Apr</v>
      </c>
      <c r="D218" t="s">
        <v>20</v>
      </c>
      <c r="E218" t="s">
        <v>34</v>
      </c>
      <c r="F218" t="s">
        <v>17</v>
      </c>
      <c r="G218" t="s">
        <v>18</v>
      </c>
      <c r="H218" t="s">
        <v>33</v>
      </c>
      <c r="I218" s="2">
        <v>3068</v>
      </c>
      <c r="J218" s="2">
        <v>1002</v>
      </c>
      <c r="K218">
        <v>345</v>
      </c>
      <c r="L218" s="3">
        <v>3426.83</v>
      </c>
      <c r="M218" s="4">
        <v>4122.1499999999996</v>
      </c>
      <c r="N218">
        <v>32.659999999999997</v>
      </c>
      <c r="O218" s="4">
        <v>3.42</v>
      </c>
      <c r="P218" s="4">
        <f t="shared" si="11"/>
        <v>111.69589308996089</v>
      </c>
      <c r="Q218">
        <v>34.43</v>
      </c>
      <c r="R218">
        <v>1.2</v>
      </c>
    </row>
    <row r="219" spans="1:18" x14ac:dyDescent="0.35">
      <c r="A219" s="1">
        <v>45135</v>
      </c>
      <c r="B219" s="1" t="str">
        <f t="shared" si="9"/>
        <v>2023</v>
      </c>
      <c r="C219" s="1" t="str">
        <f t="shared" si="10"/>
        <v>Jul</v>
      </c>
      <c r="D219" t="s">
        <v>25</v>
      </c>
      <c r="E219" t="s">
        <v>30</v>
      </c>
      <c r="F219" t="s">
        <v>17</v>
      </c>
      <c r="G219" t="s">
        <v>27</v>
      </c>
      <c r="H219" t="s">
        <v>35</v>
      </c>
      <c r="I219" s="2">
        <v>868</v>
      </c>
      <c r="J219" s="2">
        <v>1150</v>
      </c>
      <c r="K219">
        <v>447</v>
      </c>
      <c r="L219" s="3">
        <v>2143.54</v>
      </c>
      <c r="M219" s="4">
        <v>6158.12</v>
      </c>
      <c r="N219">
        <v>132.49</v>
      </c>
      <c r="O219" s="4">
        <v>1.86</v>
      </c>
      <c r="P219" s="4">
        <f t="shared" si="11"/>
        <v>246.95161290322579</v>
      </c>
      <c r="Q219">
        <v>38.869999999999997</v>
      </c>
      <c r="R219">
        <v>2.87</v>
      </c>
    </row>
    <row r="220" spans="1:18" x14ac:dyDescent="0.35">
      <c r="A220" s="1">
        <v>44734</v>
      </c>
      <c r="B220" s="1" t="str">
        <f t="shared" si="9"/>
        <v>2022</v>
      </c>
      <c r="C220" s="1" t="str">
        <f t="shared" si="10"/>
        <v>Jun</v>
      </c>
      <c r="D220" t="s">
        <v>15</v>
      </c>
      <c r="E220" t="s">
        <v>21</v>
      </c>
      <c r="F220" t="s">
        <v>26</v>
      </c>
      <c r="G220" t="s">
        <v>23</v>
      </c>
      <c r="H220" t="s">
        <v>19</v>
      </c>
      <c r="I220" s="2">
        <v>40000</v>
      </c>
      <c r="J220" s="2">
        <v>4152</v>
      </c>
      <c r="K220">
        <v>195</v>
      </c>
      <c r="L220" s="3">
        <v>2416.69</v>
      </c>
      <c r="M220" s="4">
        <v>6309.63</v>
      </c>
      <c r="N220">
        <v>10.38</v>
      </c>
      <c r="O220" s="4">
        <v>0.57999999999999996</v>
      </c>
      <c r="P220" s="4">
        <f t="shared" si="11"/>
        <v>6.0417249999999996</v>
      </c>
      <c r="Q220">
        <v>4.7</v>
      </c>
      <c r="R220">
        <v>2.61</v>
      </c>
    </row>
    <row r="221" spans="1:18" x14ac:dyDescent="0.35">
      <c r="A221" s="1">
        <v>45477</v>
      </c>
      <c r="B221" s="1" t="str">
        <f t="shared" si="9"/>
        <v>2024</v>
      </c>
      <c r="C221" s="1" t="str">
        <f t="shared" si="10"/>
        <v>Jul</v>
      </c>
      <c r="D221" t="s">
        <v>20</v>
      </c>
      <c r="E221" t="s">
        <v>36</v>
      </c>
      <c r="F221" t="s">
        <v>22</v>
      </c>
      <c r="G221" t="s">
        <v>23</v>
      </c>
      <c r="H221" t="s">
        <v>35</v>
      </c>
      <c r="I221" s="2">
        <v>17958</v>
      </c>
      <c r="J221" s="2">
        <v>1856</v>
      </c>
      <c r="K221">
        <v>359</v>
      </c>
      <c r="L221" s="3">
        <v>4248.12</v>
      </c>
      <c r="M221" s="4">
        <v>4099.21</v>
      </c>
      <c r="N221">
        <v>10.34</v>
      </c>
      <c r="O221" s="4">
        <v>2.29</v>
      </c>
      <c r="P221" s="4">
        <f t="shared" si="11"/>
        <v>23.65586368192449</v>
      </c>
      <c r="Q221">
        <v>19.34</v>
      </c>
      <c r="R221">
        <v>0.96</v>
      </c>
    </row>
    <row r="222" spans="1:18" x14ac:dyDescent="0.35">
      <c r="A222" s="1">
        <v>44793</v>
      </c>
      <c r="B222" s="1" t="str">
        <f t="shared" si="9"/>
        <v>2022</v>
      </c>
      <c r="C222" s="1" t="str">
        <f t="shared" si="10"/>
        <v>Aug</v>
      </c>
      <c r="D222" t="s">
        <v>25</v>
      </c>
      <c r="E222" t="s">
        <v>36</v>
      </c>
      <c r="F222" t="s">
        <v>17</v>
      </c>
      <c r="G222" t="s">
        <v>18</v>
      </c>
      <c r="H222" t="s">
        <v>19</v>
      </c>
      <c r="I222" s="2">
        <v>27079</v>
      </c>
      <c r="J222" s="2">
        <v>3189</v>
      </c>
      <c r="K222">
        <v>328</v>
      </c>
      <c r="L222" s="3">
        <v>4302.51</v>
      </c>
      <c r="M222" s="4">
        <v>8745.89</v>
      </c>
      <c r="N222">
        <v>11.78</v>
      </c>
      <c r="O222" s="4">
        <v>1.35</v>
      </c>
      <c r="P222" s="4">
        <f t="shared" si="11"/>
        <v>15.888732966505412</v>
      </c>
      <c r="Q222">
        <v>10.29</v>
      </c>
      <c r="R222">
        <v>2.0299999999999998</v>
      </c>
    </row>
    <row r="223" spans="1:18" x14ac:dyDescent="0.35">
      <c r="A223" s="1">
        <v>45371</v>
      </c>
      <c r="B223" s="1" t="str">
        <f t="shared" si="9"/>
        <v>2024</v>
      </c>
      <c r="C223" s="1" t="str">
        <f t="shared" si="10"/>
        <v>Mar</v>
      </c>
      <c r="D223" t="s">
        <v>15</v>
      </c>
      <c r="E223" t="s">
        <v>31</v>
      </c>
      <c r="F223" t="s">
        <v>22</v>
      </c>
      <c r="G223" t="s">
        <v>23</v>
      </c>
      <c r="H223" t="s">
        <v>19</v>
      </c>
      <c r="I223" s="2">
        <v>17570</v>
      </c>
      <c r="J223" s="2">
        <v>292</v>
      </c>
      <c r="K223">
        <v>441</v>
      </c>
      <c r="L223" s="3">
        <v>1835.9</v>
      </c>
      <c r="M223" s="4">
        <v>2991.04</v>
      </c>
      <c r="N223">
        <v>1.66</v>
      </c>
      <c r="O223" s="4">
        <v>6.29</v>
      </c>
      <c r="P223" s="4">
        <f t="shared" si="11"/>
        <v>10.449060899260102</v>
      </c>
      <c r="Q223">
        <v>151.03</v>
      </c>
      <c r="R223">
        <v>1.63</v>
      </c>
    </row>
    <row r="224" spans="1:18" x14ac:dyDescent="0.35">
      <c r="A224" s="1">
        <v>45562</v>
      </c>
      <c r="B224" s="1" t="str">
        <f t="shared" si="9"/>
        <v>2024</v>
      </c>
      <c r="C224" s="1" t="str">
        <f t="shared" si="10"/>
        <v>Sep</v>
      </c>
      <c r="D224" t="s">
        <v>25</v>
      </c>
      <c r="E224" t="s">
        <v>30</v>
      </c>
      <c r="F224" t="s">
        <v>22</v>
      </c>
      <c r="G224" t="s">
        <v>18</v>
      </c>
      <c r="H224" t="s">
        <v>37</v>
      </c>
      <c r="I224" s="2">
        <v>4315</v>
      </c>
      <c r="J224" s="2">
        <v>1916</v>
      </c>
      <c r="K224">
        <v>378</v>
      </c>
      <c r="L224" s="3">
        <v>2575.31</v>
      </c>
      <c r="M224" s="4">
        <v>3749.35</v>
      </c>
      <c r="N224">
        <v>44.4</v>
      </c>
      <c r="O224" s="4">
        <v>1.34</v>
      </c>
      <c r="P224" s="4">
        <f t="shared" si="11"/>
        <v>59.682734646581693</v>
      </c>
      <c r="Q224">
        <v>19.73</v>
      </c>
      <c r="R224">
        <v>1.46</v>
      </c>
    </row>
    <row r="225" spans="1:18" x14ac:dyDescent="0.35">
      <c r="A225" s="1">
        <v>45336</v>
      </c>
      <c r="B225" s="1" t="str">
        <f t="shared" si="9"/>
        <v>2024</v>
      </c>
      <c r="C225" s="1" t="str">
        <f t="shared" si="10"/>
        <v>Feb</v>
      </c>
      <c r="D225" t="s">
        <v>28</v>
      </c>
      <c r="E225" t="s">
        <v>21</v>
      </c>
      <c r="F225" t="s">
        <v>32</v>
      </c>
      <c r="G225" t="s">
        <v>18</v>
      </c>
      <c r="H225" t="s">
        <v>33</v>
      </c>
      <c r="I225" s="2">
        <v>10524</v>
      </c>
      <c r="J225" s="2">
        <v>3913</v>
      </c>
      <c r="K225">
        <v>93</v>
      </c>
      <c r="L225" s="3">
        <v>3840.1</v>
      </c>
      <c r="M225" s="4">
        <v>5528.87</v>
      </c>
      <c r="N225">
        <v>37.18</v>
      </c>
      <c r="O225" s="4">
        <v>0.98</v>
      </c>
      <c r="P225" s="4">
        <f t="shared" si="11"/>
        <v>36.488977575066514</v>
      </c>
      <c r="Q225">
        <v>2.38</v>
      </c>
      <c r="R225">
        <v>1.44</v>
      </c>
    </row>
    <row r="226" spans="1:18" x14ac:dyDescent="0.35">
      <c r="A226" s="1">
        <v>44202</v>
      </c>
      <c r="B226" s="1" t="str">
        <f t="shared" si="9"/>
        <v>2021</v>
      </c>
      <c r="C226" s="1" t="str">
        <f t="shared" si="10"/>
        <v>Jan</v>
      </c>
      <c r="D226" t="s">
        <v>28</v>
      </c>
      <c r="E226" t="s">
        <v>29</v>
      </c>
      <c r="F226" t="s">
        <v>17</v>
      </c>
      <c r="G226" t="s">
        <v>18</v>
      </c>
      <c r="H226" t="s">
        <v>37</v>
      </c>
      <c r="I226" s="2">
        <v>20671</v>
      </c>
      <c r="J226" s="2">
        <v>2675</v>
      </c>
      <c r="K226">
        <v>5</v>
      </c>
      <c r="L226" s="3">
        <v>918.96</v>
      </c>
      <c r="M226" s="4">
        <v>9036.2000000000007</v>
      </c>
      <c r="N226">
        <v>12.94</v>
      </c>
      <c r="O226" s="4">
        <v>0.34</v>
      </c>
      <c r="P226" s="4">
        <f t="shared" si="11"/>
        <v>4.4456484930579077</v>
      </c>
      <c r="Q226">
        <v>0.19</v>
      </c>
      <c r="R226">
        <v>9.83</v>
      </c>
    </row>
    <row r="227" spans="1:18" x14ac:dyDescent="0.35">
      <c r="A227" s="1">
        <v>44414</v>
      </c>
      <c r="B227" s="1" t="str">
        <f t="shared" si="9"/>
        <v>2021</v>
      </c>
      <c r="C227" s="1" t="str">
        <f t="shared" si="10"/>
        <v>Aug</v>
      </c>
      <c r="D227" t="s">
        <v>25</v>
      </c>
      <c r="E227" t="s">
        <v>21</v>
      </c>
      <c r="F227" t="s">
        <v>17</v>
      </c>
      <c r="G227" t="s">
        <v>27</v>
      </c>
      <c r="H227" t="s">
        <v>24</v>
      </c>
      <c r="I227" s="2">
        <v>10325</v>
      </c>
      <c r="J227" s="2">
        <v>1231</v>
      </c>
      <c r="K227">
        <v>243</v>
      </c>
      <c r="L227" s="3">
        <v>3470.7</v>
      </c>
      <c r="M227" s="4">
        <v>9270.33</v>
      </c>
      <c r="N227">
        <v>11.92</v>
      </c>
      <c r="O227" s="4">
        <v>2.82</v>
      </c>
      <c r="P227" s="4">
        <f t="shared" si="11"/>
        <v>33.614527845036321</v>
      </c>
      <c r="Q227">
        <v>19.739999999999998</v>
      </c>
      <c r="R227">
        <v>2.67</v>
      </c>
    </row>
    <row r="228" spans="1:18" x14ac:dyDescent="0.35">
      <c r="A228" s="1">
        <v>44772</v>
      </c>
      <c r="B228" s="1" t="str">
        <f t="shared" si="9"/>
        <v>2022</v>
      </c>
      <c r="C228" s="1" t="str">
        <f t="shared" si="10"/>
        <v>Jul</v>
      </c>
      <c r="D228" t="s">
        <v>20</v>
      </c>
      <c r="E228" t="s">
        <v>30</v>
      </c>
      <c r="F228" t="s">
        <v>32</v>
      </c>
      <c r="G228" t="s">
        <v>23</v>
      </c>
      <c r="H228" t="s">
        <v>19</v>
      </c>
      <c r="I228" s="2">
        <v>1947</v>
      </c>
      <c r="J228" s="2">
        <v>3304</v>
      </c>
      <c r="K228">
        <v>159</v>
      </c>
      <c r="L228" s="3">
        <v>2271.94</v>
      </c>
      <c r="M228" s="4">
        <v>9870.61</v>
      </c>
      <c r="N228">
        <v>169.7</v>
      </c>
      <c r="O228" s="4">
        <v>0.69</v>
      </c>
      <c r="P228" s="4">
        <f t="shared" si="11"/>
        <v>116.68926553672317</v>
      </c>
      <c r="Q228">
        <v>4.8099999999999996</v>
      </c>
      <c r="R228">
        <v>4.34</v>
      </c>
    </row>
    <row r="229" spans="1:18" x14ac:dyDescent="0.35">
      <c r="A229" s="1">
        <v>44649</v>
      </c>
      <c r="B229" s="1" t="str">
        <f t="shared" si="9"/>
        <v>2022</v>
      </c>
      <c r="C229" s="1" t="str">
        <f t="shared" si="10"/>
        <v>Mar</v>
      </c>
      <c r="D229" t="s">
        <v>28</v>
      </c>
      <c r="E229" t="s">
        <v>29</v>
      </c>
      <c r="F229" t="s">
        <v>17</v>
      </c>
      <c r="G229" t="s">
        <v>18</v>
      </c>
      <c r="H229" t="s">
        <v>33</v>
      </c>
      <c r="I229" s="2">
        <v>24611</v>
      </c>
      <c r="J229" s="2">
        <v>4562</v>
      </c>
      <c r="K229">
        <v>245</v>
      </c>
      <c r="L229" s="3">
        <v>4867.18</v>
      </c>
      <c r="M229" s="4">
        <v>5888.1</v>
      </c>
      <c r="N229">
        <v>18.54</v>
      </c>
      <c r="O229" s="4">
        <v>1.07</v>
      </c>
      <c r="P229" s="4">
        <f t="shared" si="11"/>
        <v>19.776441428629475</v>
      </c>
      <c r="Q229">
        <v>5.37</v>
      </c>
      <c r="R229">
        <v>1.21</v>
      </c>
    </row>
    <row r="230" spans="1:18" x14ac:dyDescent="0.35">
      <c r="A230" s="1">
        <v>45488</v>
      </c>
      <c r="B230" s="1" t="str">
        <f t="shared" si="9"/>
        <v>2024</v>
      </c>
      <c r="C230" s="1" t="str">
        <f t="shared" si="10"/>
        <v>Jul</v>
      </c>
      <c r="D230" t="s">
        <v>25</v>
      </c>
      <c r="E230" t="s">
        <v>34</v>
      </c>
      <c r="F230" t="s">
        <v>17</v>
      </c>
      <c r="G230" t="s">
        <v>23</v>
      </c>
      <c r="H230" t="s">
        <v>37</v>
      </c>
      <c r="I230" s="2">
        <v>14845</v>
      </c>
      <c r="J230" s="2">
        <v>3815</v>
      </c>
      <c r="K230">
        <v>401</v>
      </c>
      <c r="L230" s="3">
        <v>3710.4</v>
      </c>
      <c r="M230" s="4">
        <v>351.73</v>
      </c>
      <c r="N230">
        <v>25.7</v>
      </c>
      <c r="O230" s="4">
        <v>0.97</v>
      </c>
      <c r="P230" s="4">
        <f t="shared" si="11"/>
        <v>24.994274166385988</v>
      </c>
      <c r="Q230">
        <v>10.51</v>
      </c>
      <c r="R230">
        <v>0.09</v>
      </c>
    </row>
    <row r="231" spans="1:18" x14ac:dyDescent="0.35">
      <c r="A231" s="1">
        <v>44729</v>
      </c>
      <c r="B231" s="1" t="str">
        <f t="shared" si="9"/>
        <v>2022</v>
      </c>
      <c r="C231" s="1" t="str">
        <f t="shared" si="10"/>
        <v>Jun</v>
      </c>
      <c r="D231" t="s">
        <v>15</v>
      </c>
      <c r="E231" t="s">
        <v>31</v>
      </c>
      <c r="F231" t="s">
        <v>26</v>
      </c>
      <c r="G231" t="s">
        <v>23</v>
      </c>
      <c r="H231" t="s">
        <v>35</v>
      </c>
      <c r="I231" s="2">
        <v>5200</v>
      </c>
      <c r="J231" s="2">
        <v>2434</v>
      </c>
      <c r="K231">
        <v>478</v>
      </c>
      <c r="L231" s="3">
        <v>604.9</v>
      </c>
      <c r="M231" s="4">
        <v>2246.6</v>
      </c>
      <c r="N231">
        <v>46.81</v>
      </c>
      <c r="O231" s="4">
        <v>0.25</v>
      </c>
      <c r="P231" s="4">
        <f t="shared" si="11"/>
        <v>11.632692307692308</v>
      </c>
      <c r="Q231">
        <v>19.64</v>
      </c>
      <c r="R231">
        <v>3.71</v>
      </c>
    </row>
    <row r="232" spans="1:18" x14ac:dyDescent="0.35">
      <c r="A232" s="1">
        <v>44838</v>
      </c>
      <c r="B232" s="1" t="str">
        <f t="shared" si="9"/>
        <v>2022</v>
      </c>
      <c r="C232" s="1" t="str">
        <f t="shared" si="10"/>
        <v>Oct</v>
      </c>
      <c r="D232" t="s">
        <v>20</v>
      </c>
      <c r="E232" t="s">
        <v>16</v>
      </c>
      <c r="F232" t="s">
        <v>32</v>
      </c>
      <c r="G232" t="s">
        <v>18</v>
      </c>
      <c r="H232" t="s">
        <v>19</v>
      </c>
      <c r="I232" s="2">
        <v>28614</v>
      </c>
      <c r="J232" s="2">
        <v>3807</v>
      </c>
      <c r="K232">
        <v>316</v>
      </c>
      <c r="L232" s="3">
        <v>4617.58</v>
      </c>
      <c r="M232" s="4">
        <v>320.45</v>
      </c>
      <c r="N232">
        <v>13.3</v>
      </c>
      <c r="O232" s="4">
        <v>1.21</v>
      </c>
      <c r="P232" s="4">
        <f t="shared" si="11"/>
        <v>16.137485147130775</v>
      </c>
      <c r="Q232">
        <v>8.3000000000000007</v>
      </c>
      <c r="R232">
        <v>7.0000000000000007E-2</v>
      </c>
    </row>
    <row r="233" spans="1:18" x14ac:dyDescent="0.35">
      <c r="A233" s="1">
        <v>45529</v>
      </c>
      <c r="B233" s="1" t="str">
        <f t="shared" si="9"/>
        <v>2024</v>
      </c>
      <c r="C233" s="1" t="str">
        <f t="shared" si="10"/>
        <v>Aug</v>
      </c>
      <c r="D233" t="s">
        <v>25</v>
      </c>
      <c r="E233" t="s">
        <v>21</v>
      </c>
      <c r="F233" t="s">
        <v>17</v>
      </c>
      <c r="G233" t="s">
        <v>27</v>
      </c>
      <c r="H233" t="s">
        <v>24</v>
      </c>
      <c r="I233" s="2">
        <v>47277</v>
      </c>
      <c r="J233" s="2">
        <v>1617</v>
      </c>
      <c r="K233">
        <v>288</v>
      </c>
      <c r="L233" s="3">
        <v>1617.85</v>
      </c>
      <c r="M233" s="4">
        <v>2823.13</v>
      </c>
      <c r="N233">
        <v>3.42</v>
      </c>
      <c r="O233" s="4">
        <v>1</v>
      </c>
      <c r="P233" s="4">
        <f t="shared" si="11"/>
        <v>3.4220656979080735</v>
      </c>
      <c r="Q233">
        <v>17.809999999999999</v>
      </c>
      <c r="R233">
        <v>1.74</v>
      </c>
    </row>
    <row r="234" spans="1:18" x14ac:dyDescent="0.35">
      <c r="A234" s="1">
        <v>45351</v>
      </c>
      <c r="B234" s="1" t="str">
        <f t="shared" si="9"/>
        <v>2024</v>
      </c>
      <c r="C234" s="1" t="str">
        <f t="shared" si="10"/>
        <v>Feb</v>
      </c>
      <c r="D234" t="s">
        <v>20</v>
      </c>
      <c r="E234" t="s">
        <v>29</v>
      </c>
      <c r="F234" t="s">
        <v>22</v>
      </c>
      <c r="G234" t="s">
        <v>18</v>
      </c>
      <c r="H234" t="s">
        <v>33</v>
      </c>
      <c r="I234" s="2">
        <v>27005</v>
      </c>
      <c r="J234" s="2">
        <v>1236</v>
      </c>
      <c r="K234">
        <v>378</v>
      </c>
      <c r="L234" s="3">
        <v>2490.6</v>
      </c>
      <c r="M234" s="4">
        <v>8377.65</v>
      </c>
      <c r="N234">
        <v>4.58</v>
      </c>
      <c r="O234" s="4">
        <v>2.02</v>
      </c>
      <c r="P234" s="4">
        <f t="shared" si="11"/>
        <v>9.2227365302721722</v>
      </c>
      <c r="Q234">
        <v>30.58</v>
      </c>
      <c r="R234">
        <v>3.36</v>
      </c>
    </row>
    <row r="235" spans="1:18" x14ac:dyDescent="0.35">
      <c r="A235" s="1">
        <v>45057</v>
      </c>
      <c r="B235" s="1" t="str">
        <f t="shared" si="9"/>
        <v>2023</v>
      </c>
      <c r="C235" s="1" t="str">
        <f t="shared" si="10"/>
        <v>May</v>
      </c>
      <c r="D235" t="s">
        <v>15</v>
      </c>
      <c r="E235" t="s">
        <v>34</v>
      </c>
      <c r="F235" t="s">
        <v>22</v>
      </c>
      <c r="G235" t="s">
        <v>27</v>
      </c>
      <c r="H235" t="s">
        <v>37</v>
      </c>
      <c r="I235" s="2">
        <v>46928</v>
      </c>
      <c r="J235" s="2">
        <v>1639</v>
      </c>
      <c r="K235">
        <v>213</v>
      </c>
      <c r="L235" s="3">
        <v>511.61</v>
      </c>
      <c r="M235" s="4">
        <v>5731.53</v>
      </c>
      <c r="N235">
        <v>3.49</v>
      </c>
      <c r="O235" s="4">
        <v>0.31</v>
      </c>
      <c r="P235" s="4">
        <f t="shared" si="11"/>
        <v>1.0902020115922264</v>
      </c>
      <c r="Q235">
        <v>13</v>
      </c>
      <c r="R235">
        <v>11.2</v>
      </c>
    </row>
    <row r="236" spans="1:18" x14ac:dyDescent="0.35">
      <c r="A236" s="1">
        <v>44229</v>
      </c>
      <c r="B236" s="1" t="str">
        <f t="shared" si="9"/>
        <v>2021</v>
      </c>
      <c r="C236" s="1" t="str">
        <f t="shared" si="10"/>
        <v>Feb</v>
      </c>
      <c r="D236" t="s">
        <v>28</v>
      </c>
      <c r="E236" t="s">
        <v>29</v>
      </c>
      <c r="F236" t="s">
        <v>17</v>
      </c>
      <c r="G236" t="s">
        <v>23</v>
      </c>
      <c r="H236" t="s">
        <v>37</v>
      </c>
      <c r="I236" s="2">
        <v>21286</v>
      </c>
      <c r="J236" s="2">
        <v>1380</v>
      </c>
      <c r="K236">
        <v>475</v>
      </c>
      <c r="L236" s="3">
        <v>1025.46</v>
      </c>
      <c r="M236" s="4">
        <v>6175</v>
      </c>
      <c r="N236">
        <v>6.48</v>
      </c>
      <c r="O236" s="4">
        <v>0.74</v>
      </c>
      <c r="P236" s="4">
        <f t="shared" si="11"/>
        <v>4.8175326505684488</v>
      </c>
      <c r="Q236">
        <v>34.42</v>
      </c>
      <c r="R236">
        <v>6.02</v>
      </c>
    </row>
    <row r="237" spans="1:18" x14ac:dyDescent="0.35">
      <c r="A237" s="1">
        <v>44819</v>
      </c>
      <c r="B237" s="1" t="str">
        <f t="shared" si="9"/>
        <v>2022</v>
      </c>
      <c r="C237" s="1" t="str">
        <f t="shared" si="10"/>
        <v>Sep</v>
      </c>
      <c r="D237" t="s">
        <v>25</v>
      </c>
      <c r="E237" t="s">
        <v>21</v>
      </c>
      <c r="F237" t="s">
        <v>32</v>
      </c>
      <c r="G237" t="s">
        <v>27</v>
      </c>
      <c r="H237" t="s">
        <v>19</v>
      </c>
      <c r="I237" s="2">
        <v>15067</v>
      </c>
      <c r="J237" s="2">
        <v>2273</v>
      </c>
      <c r="K237">
        <v>27</v>
      </c>
      <c r="L237" s="3">
        <v>239.75</v>
      </c>
      <c r="M237" s="4">
        <v>6635.88</v>
      </c>
      <c r="N237">
        <v>15.09</v>
      </c>
      <c r="O237" s="4">
        <v>0.11</v>
      </c>
      <c r="P237" s="4">
        <f t="shared" si="11"/>
        <v>1.5912258578350036</v>
      </c>
      <c r="Q237">
        <v>1.19</v>
      </c>
      <c r="R237">
        <v>27.68</v>
      </c>
    </row>
    <row r="238" spans="1:18" x14ac:dyDescent="0.35">
      <c r="A238" s="1">
        <v>45300</v>
      </c>
      <c r="B238" s="1" t="str">
        <f t="shared" si="9"/>
        <v>2024</v>
      </c>
      <c r="C238" s="1" t="str">
        <f t="shared" si="10"/>
        <v>Jan</v>
      </c>
      <c r="D238" t="s">
        <v>20</v>
      </c>
      <c r="E238" t="s">
        <v>30</v>
      </c>
      <c r="F238" t="s">
        <v>32</v>
      </c>
      <c r="G238" t="s">
        <v>27</v>
      </c>
      <c r="H238" t="s">
        <v>19</v>
      </c>
      <c r="I238" s="2">
        <v>49260</v>
      </c>
      <c r="J238" s="2">
        <v>4527</v>
      </c>
      <c r="K238">
        <v>46</v>
      </c>
      <c r="L238" s="3">
        <v>3721.71</v>
      </c>
      <c r="M238" s="4">
        <v>3576.12</v>
      </c>
      <c r="N238">
        <v>9.19</v>
      </c>
      <c r="O238" s="4">
        <v>0.82</v>
      </c>
      <c r="P238" s="4">
        <f t="shared" si="11"/>
        <v>7.5552375152253353</v>
      </c>
      <c r="Q238">
        <v>1.02</v>
      </c>
      <c r="R238">
        <v>0.96</v>
      </c>
    </row>
    <row r="239" spans="1:18" x14ac:dyDescent="0.35">
      <c r="A239" s="1">
        <v>45657</v>
      </c>
      <c r="B239" s="1" t="str">
        <f t="shared" si="9"/>
        <v>2024</v>
      </c>
      <c r="C239" s="1" t="str">
        <f t="shared" si="10"/>
        <v>Dec</v>
      </c>
      <c r="D239" t="s">
        <v>15</v>
      </c>
      <c r="E239" t="s">
        <v>21</v>
      </c>
      <c r="F239" t="s">
        <v>22</v>
      </c>
      <c r="G239" t="s">
        <v>27</v>
      </c>
      <c r="H239" t="s">
        <v>35</v>
      </c>
      <c r="I239" s="2">
        <v>43685</v>
      </c>
      <c r="J239" s="2">
        <v>3396</v>
      </c>
      <c r="K239">
        <v>106</v>
      </c>
      <c r="L239" s="3">
        <v>2492.84</v>
      </c>
      <c r="M239" s="4">
        <v>4982.99</v>
      </c>
      <c r="N239">
        <v>7.77</v>
      </c>
      <c r="O239" s="4">
        <v>0.73</v>
      </c>
      <c r="P239" s="4">
        <f t="shared" si="11"/>
        <v>5.7063980771431844</v>
      </c>
      <c r="Q239">
        <v>3.12</v>
      </c>
      <c r="R239">
        <v>2</v>
      </c>
    </row>
    <row r="240" spans="1:18" x14ac:dyDescent="0.35">
      <c r="A240" s="1">
        <v>45391</v>
      </c>
      <c r="B240" s="1" t="str">
        <f t="shared" si="9"/>
        <v>2024</v>
      </c>
      <c r="C240" s="1" t="str">
        <f t="shared" si="10"/>
        <v>Apr</v>
      </c>
      <c r="D240" t="s">
        <v>15</v>
      </c>
      <c r="E240" t="s">
        <v>31</v>
      </c>
      <c r="F240" t="s">
        <v>22</v>
      </c>
      <c r="G240" t="s">
        <v>27</v>
      </c>
      <c r="H240" t="s">
        <v>35</v>
      </c>
      <c r="I240" s="2">
        <v>13731</v>
      </c>
      <c r="J240" s="2">
        <v>4561</v>
      </c>
      <c r="K240">
        <v>258</v>
      </c>
      <c r="L240" s="3">
        <v>1344.7</v>
      </c>
      <c r="M240" s="4">
        <v>8738.4699999999993</v>
      </c>
      <c r="N240">
        <v>33.22</v>
      </c>
      <c r="O240" s="4">
        <v>0.28999999999999998</v>
      </c>
      <c r="P240" s="4">
        <f t="shared" si="11"/>
        <v>9.7931687422620346</v>
      </c>
      <c r="Q240">
        <v>5.66</v>
      </c>
      <c r="R240">
        <v>6.5</v>
      </c>
    </row>
    <row r="241" spans="1:18" x14ac:dyDescent="0.35">
      <c r="A241" s="1">
        <v>45599</v>
      </c>
      <c r="B241" s="1" t="str">
        <f t="shared" si="9"/>
        <v>2024</v>
      </c>
      <c r="C241" s="1" t="str">
        <f t="shared" si="10"/>
        <v>Nov</v>
      </c>
      <c r="D241" t="s">
        <v>25</v>
      </c>
      <c r="E241" t="s">
        <v>36</v>
      </c>
      <c r="F241" t="s">
        <v>22</v>
      </c>
      <c r="G241" t="s">
        <v>23</v>
      </c>
      <c r="H241" t="s">
        <v>24</v>
      </c>
      <c r="I241" s="2">
        <v>13936</v>
      </c>
      <c r="J241" s="2">
        <v>2235</v>
      </c>
      <c r="K241">
        <v>334</v>
      </c>
      <c r="L241" s="3">
        <v>3402.61</v>
      </c>
      <c r="M241" s="4">
        <v>7716.72</v>
      </c>
      <c r="N241">
        <v>16.04</v>
      </c>
      <c r="O241" s="4">
        <v>1.52</v>
      </c>
      <c r="P241" s="4">
        <f t="shared" si="11"/>
        <v>24.415973019517796</v>
      </c>
      <c r="Q241">
        <v>14.94</v>
      </c>
      <c r="R241">
        <v>2.27</v>
      </c>
    </row>
    <row r="242" spans="1:18" x14ac:dyDescent="0.35">
      <c r="A242" s="1">
        <v>45283</v>
      </c>
      <c r="B242" s="1" t="str">
        <f t="shared" si="9"/>
        <v>2023</v>
      </c>
      <c r="C242" s="1" t="str">
        <f t="shared" si="10"/>
        <v>Dec</v>
      </c>
      <c r="D242" t="s">
        <v>28</v>
      </c>
      <c r="E242" t="s">
        <v>30</v>
      </c>
      <c r="F242" t="s">
        <v>22</v>
      </c>
      <c r="G242" t="s">
        <v>18</v>
      </c>
      <c r="H242" t="s">
        <v>37</v>
      </c>
      <c r="I242" s="2">
        <v>37881</v>
      </c>
      <c r="J242" s="2">
        <v>1935</v>
      </c>
      <c r="K242">
        <v>46</v>
      </c>
      <c r="L242" s="3">
        <v>4258.8900000000003</v>
      </c>
      <c r="M242" s="4">
        <v>7698.09</v>
      </c>
      <c r="N242">
        <v>5.1100000000000003</v>
      </c>
      <c r="O242" s="4">
        <v>2.2000000000000002</v>
      </c>
      <c r="P242" s="4">
        <f t="shared" si="11"/>
        <v>11.24281301971965</v>
      </c>
      <c r="Q242">
        <v>2.38</v>
      </c>
      <c r="R242">
        <v>1.81</v>
      </c>
    </row>
    <row r="243" spans="1:18" x14ac:dyDescent="0.35">
      <c r="A243" s="1">
        <v>45103</v>
      </c>
      <c r="B243" s="1" t="str">
        <f t="shared" si="9"/>
        <v>2023</v>
      </c>
      <c r="C243" s="1" t="str">
        <f t="shared" si="10"/>
        <v>Jun</v>
      </c>
      <c r="D243" t="s">
        <v>15</v>
      </c>
      <c r="E243" t="s">
        <v>31</v>
      </c>
      <c r="F243" t="s">
        <v>26</v>
      </c>
      <c r="G243" t="s">
        <v>18</v>
      </c>
      <c r="H243" t="s">
        <v>33</v>
      </c>
      <c r="I243" s="2">
        <v>26235</v>
      </c>
      <c r="J243" s="2">
        <v>3474</v>
      </c>
      <c r="K243">
        <v>377</v>
      </c>
      <c r="L243" s="3">
        <v>3648.6</v>
      </c>
      <c r="M243" s="4">
        <v>8506.14</v>
      </c>
      <c r="N243">
        <v>13.24</v>
      </c>
      <c r="O243" s="4">
        <v>1.05</v>
      </c>
      <c r="P243" s="4">
        <f t="shared" si="11"/>
        <v>13.907375643224698</v>
      </c>
      <c r="Q243">
        <v>10.85</v>
      </c>
      <c r="R243">
        <v>2.33</v>
      </c>
    </row>
    <row r="244" spans="1:18" x14ac:dyDescent="0.35">
      <c r="A244" s="1">
        <v>45415</v>
      </c>
      <c r="B244" s="1" t="str">
        <f t="shared" si="9"/>
        <v>2024</v>
      </c>
      <c r="C244" s="1" t="str">
        <f t="shared" si="10"/>
        <v>May</v>
      </c>
      <c r="D244" t="s">
        <v>15</v>
      </c>
      <c r="E244" t="s">
        <v>21</v>
      </c>
      <c r="F244" t="s">
        <v>32</v>
      </c>
      <c r="G244" t="s">
        <v>18</v>
      </c>
      <c r="H244" t="s">
        <v>37</v>
      </c>
      <c r="I244" s="2">
        <v>31022</v>
      </c>
      <c r="J244" s="2">
        <v>2299</v>
      </c>
      <c r="K244">
        <v>491</v>
      </c>
      <c r="L244" s="3">
        <v>4669.96</v>
      </c>
      <c r="M244" s="4">
        <v>4154.99</v>
      </c>
      <c r="N244">
        <v>7.41</v>
      </c>
      <c r="O244" s="4">
        <v>2.0299999999999998</v>
      </c>
      <c r="P244" s="4">
        <f t="shared" si="11"/>
        <v>15.05370382309329</v>
      </c>
      <c r="Q244">
        <v>21.36</v>
      </c>
      <c r="R244">
        <v>0.89</v>
      </c>
    </row>
    <row r="245" spans="1:18" x14ac:dyDescent="0.35">
      <c r="A245" s="1">
        <v>44602</v>
      </c>
      <c r="B245" s="1" t="str">
        <f t="shared" si="9"/>
        <v>2022</v>
      </c>
      <c r="C245" s="1" t="str">
        <f t="shared" si="10"/>
        <v>Feb</v>
      </c>
      <c r="D245" t="s">
        <v>20</v>
      </c>
      <c r="E245" t="s">
        <v>21</v>
      </c>
      <c r="F245" t="s">
        <v>32</v>
      </c>
      <c r="G245" t="s">
        <v>18</v>
      </c>
      <c r="H245" t="s">
        <v>24</v>
      </c>
      <c r="I245" s="2">
        <v>43576</v>
      </c>
      <c r="J245" s="2">
        <v>2385</v>
      </c>
      <c r="K245">
        <v>60</v>
      </c>
      <c r="L245" s="3">
        <v>2843.43</v>
      </c>
      <c r="M245" s="4">
        <v>3899.95</v>
      </c>
      <c r="N245">
        <v>5.47</v>
      </c>
      <c r="O245" s="4">
        <v>1.19</v>
      </c>
      <c r="P245" s="4">
        <f t="shared" si="11"/>
        <v>6.5252203047549111</v>
      </c>
      <c r="Q245">
        <v>2.52</v>
      </c>
      <c r="R245">
        <v>1.37</v>
      </c>
    </row>
    <row r="246" spans="1:18" x14ac:dyDescent="0.35">
      <c r="A246" s="1">
        <v>45546</v>
      </c>
      <c r="B246" s="1" t="str">
        <f t="shared" si="9"/>
        <v>2024</v>
      </c>
      <c r="C246" s="1" t="str">
        <f t="shared" si="10"/>
        <v>Sep</v>
      </c>
      <c r="D246" t="s">
        <v>20</v>
      </c>
      <c r="E246" t="s">
        <v>36</v>
      </c>
      <c r="F246" t="s">
        <v>26</v>
      </c>
      <c r="G246" t="s">
        <v>18</v>
      </c>
      <c r="H246" t="s">
        <v>19</v>
      </c>
      <c r="I246" s="2">
        <v>29419</v>
      </c>
      <c r="J246" s="2">
        <v>2939</v>
      </c>
      <c r="K246">
        <v>54</v>
      </c>
      <c r="L246" s="3">
        <v>4119.4399999999996</v>
      </c>
      <c r="M246" s="4">
        <v>5688.04</v>
      </c>
      <c r="N246">
        <v>9.99</v>
      </c>
      <c r="O246" s="4">
        <v>1.4</v>
      </c>
      <c r="P246" s="4">
        <f t="shared" si="11"/>
        <v>14.002651347768447</v>
      </c>
      <c r="Q246">
        <v>1.84</v>
      </c>
      <c r="R246">
        <v>1.38</v>
      </c>
    </row>
    <row r="247" spans="1:18" x14ac:dyDescent="0.35">
      <c r="A247" s="1">
        <v>45597</v>
      </c>
      <c r="B247" s="1" t="str">
        <f t="shared" si="9"/>
        <v>2024</v>
      </c>
      <c r="C247" s="1" t="str">
        <f t="shared" si="10"/>
        <v>Nov</v>
      </c>
      <c r="D247" t="s">
        <v>20</v>
      </c>
      <c r="E247" t="s">
        <v>31</v>
      </c>
      <c r="F247" t="s">
        <v>26</v>
      </c>
      <c r="G247" t="s">
        <v>27</v>
      </c>
      <c r="H247" t="s">
        <v>24</v>
      </c>
      <c r="I247" s="2">
        <v>17831</v>
      </c>
      <c r="J247" s="2">
        <v>1940</v>
      </c>
      <c r="K247">
        <v>182</v>
      </c>
      <c r="L247" s="3">
        <v>1621.94</v>
      </c>
      <c r="M247" s="4">
        <v>6944.11</v>
      </c>
      <c r="N247">
        <v>10.88</v>
      </c>
      <c r="O247" s="4">
        <v>0.84</v>
      </c>
      <c r="P247" s="4">
        <f t="shared" si="11"/>
        <v>9.0961808087039415</v>
      </c>
      <c r="Q247">
        <v>9.3800000000000008</v>
      </c>
      <c r="R247">
        <v>4.28</v>
      </c>
    </row>
    <row r="248" spans="1:18" x14ac:dyDescent="0.35">
      <c r="A248" s="1">
        <v>44853</v>
      </c>
      <c r="B248" s="1" t="str">
        <f t="shared" si="9"/>
        <v>2022</v>
      </c>
      <c r="C248" s="1" t="str">
        <f t="shared" si="10"/>
        <v>Oct</v>
      </c>
      <c r="D248" t="s">
        <v>25</v>
      </c>
      <c r="E248" t="s">
        <v>29</v>
      </c>
      <c r="F248" t="s">
        <v>32</v>
      </c>
      <c r="G248" t="s">
        <v>18</v>
      </c>
      <c r="H248" t="s">
        <v>24</v>
      </c>
      <c r="I248" s="2">
        <v>18533</v>
      </c>
      <c r="J248" s="2">
        <v>4225</v>
      </c>
      <c r="K248">
        <v>291</v>
      </c>
      <c r="L248" s="3">
        <v>2437.94</v>
      </c>
      <c r="M248" s="4">
        <v>1376.03</v>
      </c>
      <c r="N248">
        <v>22.8</v>
      </c>
      <c r="O248" s="4">
        <v>0.57999999999999996</v>
      </c>
      <c r="P248" s="4">
        <f t="shared" si="11"/>
        <v>13.154589111314952</v>
      </c>
      <c r="Q248">
        <v>6.89</v>
      </c>
      <c r="R248">
        <v>0.56000000000000005</v>
      </c>
    </row>
    <row r="249" spans="1:18" x14ac:dyDescent="0.35">
      <c r="A249" s="1">
        <v>44513</v>
      </c>
      <c r="B249" s="1" t="str">
        <f t="shared" si="9"/>
        <v>2021</v>
      </c>
      <c r="C249" s="1" t="str">
        <f t="shared" si="10"/>
        <v>Nov</v>
      </c>
      <c r="D249" t="s">
        <v>15</v>
      </c>
      <c r="E249" t="s">
        <v>34</v>
      </c>
      <c r="F249" t="s">
        <v>22</v>
      </c>
      <c r="G249" t="s">
        <v>23</v>
      </c>
      <c r="H249" t="s">
        <v>37</v>
      </c>
      <c r="I249" s="2">
        <v>8917</v>
      </c>
      <c r="J249" s="2">
        <v>1767</v>
      </c>
      <c r="K249">
        <v>223</v>
      </c>
      <c r="L249" s="3">
        <v>2544.37</v>
      </c>
      <c r="M249" s="4">
        <v>6351.46</v>
      </c>
      <c r="N249">
        <v>19.82</v>
      </c>
      <c r="O249" s="4">
        <v>1.44</v>
      </c>
      <c r="P249" s="4">
        <f t="shared" si="11"/>
        <v>28.533923965459234</v>
      </c>
      <c r="Q249">
        <v>12.62</v>
      </c>
      <c r="R249">
        <v>2.5</v>
      </c>
    </row>
    <row r="250" spans="1:18" x14ac:dyDescent="0.35">
      <c r="A250" s="1">
        <v>44947</v>
      </c>
      <c r="B250" s="1" t="str">
        <f t="shared" si="9"/>
        <v>2023</v>
      </c>
      <c r="C250" s="1" t="str">
        <f t="shared" si="10"/>
        <v>Jan</v>
      </c>
      <c r="D250" t="s">
        <v>15</v>
      </c>
      <c r="E250" t="s">
        <v>31</v>
      </c>
      <c r="F250" t="s">
        <v>22</v>
      </c>
      <c r="G250" t="s">
        <v>23</v>
      </c>
      <c r="H250" t="s">
        <v>24</v>
      </c>
      <c r="I250" s="2">
        <v>36363</v>
      </c>
      <c r="J250" s="2">
        <v>4532</v>
      </c>
      <c r="K250">
        <v>395</v>
      </c>
      <c r="L250" s="3">
        <v>2017.75</v>
      </c>
      <c r="M250" s="4">
        <v>7274.16</v>
      </c>
      <c r="N250">
        <v>12.46</v>
      </c>
      <c r="O250" s="4">
        <v>0.45</v>
      </c>
      <c r="P250" s="4">
        <f t="shared" si="11"/>
        <v>5.5489096059181033</v>
      </c>
      <c r="Q250">
        <v>8.7200000000000006</v>
      </c>
      <c r="R250">
        <v>3.61</v>
      </c>
    </row>
    <row r="251" spans="1:18" x14ac:dyDescent="0.35">
      <c r="A251" s="1">
        <v>45382</v>
      </c>
      <c r="B251" s="1" t="str">
        <f t="shared" si="9"/>
        <v>2024</v>
      </c>
      <c r="C251" s="1" t="str">
        <f t="shared" si="10"/>
        <v>Mar</v>
      </c>
      <c r="D251" t="s">
        <v>20</v>
      </c>
      <c r="E251" t="s">
        <v>29</v>
      </c>
      <c r="F251" t="s">
        <v>22</v>
      </c>
      <c r="G251" t="s">
        <v>23</v>
      </c>
      <c r="H251" t="s">
        <v>19</v>
      </c>
      <c r="I251" s="2">
        <v>7142</v>
      </c>
      <c r="J251" s="2">
        <v>696</v>
      </c>
      <c r="K251">
        <v>78</v>
      </c>
      <c r="L251" s="3">
        <v>2695.9</v>
      </c>
      <c r="M251" s="4">
        <v>4669.83</v>
      </c>
      <c r="N251">
        <v>9.75</v>
      </c>
      <c r="O251" s="4">
        <v>3.87</v>
      </c>
      <c r="P251" s="4">
        <f t="shared" si="11"/>
        <v>37.747129655558673</v>
      </c>
      <c r="Q251">
        <v>11.21</v>
      </c>
      <c r="R251">
        <v>1.73</v>
      </c>
    </row>
    <row r="252" spans="1:18" x14ac:dyDescent="0.35">
      <c r="A252" s="1">
        <v>45467</v>
      </c>
      <c r="B252" s="1" t="str">
        <f t="shared" si="9"/>
        <v>2024</v>
      </c>
      <c r="C252" s="1" t="str">
        <f t="shared" si="10"/>
        <v>Jun</v>
      </c>
      <c r="D252" t="s">
        <v>20</v>
      </c>
      <c r="E252" t="s">
        <v>29</v>
      </c>
      <c r="F252" t="s">
        <v>26</v>
      </c>
      <c r="G252" t="s">
        <v>23</v>
      </c>
      <c r="H252" t="s">
        <v>24</v>
      </c>
      <c r="I252" s="2">
        <v>45497</v>
      </c>
      <c r="J252" s="2">
        <v>346</v>
      </c>
      <c r="K252">
        <v>84</v>
      </c>
      <c r="L252" s="3">
        <v>586.04999999999995</v>
      </c>
      <c r="M252" s="4">
        <v>6132.92</v>
      </c>
      <c r="N252">
        <v>0.76</v>
      </c>
      <c r="O252" s="4">
        <v>1.69</v>
      </c>
      <c r="P252" s="4">
        <f t="shared" si="11"/>
        <v>1.2881069081477898</v>
      </c>
      <c r="Q252">
        <v>24.28</v>
      </c>
      <c r="R252">
        <v>10.46</v>
      </c>
    </row>
    <row r="253" spans="1:18" x14ac:dyDescent="0.35">
      <c r="A253" s="1">
        <v>45199</v>
      </c>
      <c r="B253" s="1" t="str">
        <f t="shared" si="9"/>
        <v>2023</v>
      </c>
      <c r="C253" s="1" t="str">
        <f t="shared" si="10"/>
        <v>Sep</v>
      </c>
      <c r="D253" t="s">
        <v>20</v>
      </c>
      <c r="E253" t="s">
        <v>36</v>
      </c>
      <c r="F253" t="s">
        <v>32</v>
      </c>
      <c r="G253" t="s">
        <v>27</v>
      </c>
      <c r="H253" t="s">
        <v>37</v>
      </c>
      <c r="I253" s="2">
        <v>9317</v>
      </c>
      <c r="J253" s="2">
        <v>2442</v>
      </c>
      <c r="K253">
        <v>155</v>
      </c>
      <c r="L253" s="3">
        <v>1465.7</v>
      </c>
      <c r="M253" s="4">
        <v>7966.52</v>
      </c>
      <c r="N253">
        <v>26.21</v>
      </c>
      <c r="O253" s="4">
        <v>0.6</v>
      </c>
      <c r="P253" s="4">
        <f t="shared" si="11"/>
        <v>15.731458624020608</v>
      </c>
      <c r="Q253">
        <v>6.35</v>
      </c>
      <c r="R253">
        <v>5.44</v>
      </c>
    </row>
    <row r="254" spans="1:18" x14ac:dyDescent="0.35">
      <c r="A254" s="1">
        <v>45305</v>
      </c>
      <c r="B254" s="1" t="str">
        <f t="shared" si="9"/>
        <v>2024</v>
      </c>
      <c r="C254" s="1" t="str">
        <f t="shared" si="10"/>
        <v>Jan</v>
      </c>
      <c r="D254" t="s">
        <v>28</v>
      </c>
      <c r="E254" t="s">
        <v>31</v>
      </c>
      <c r="F254" t="s">
        <v>32</v>
      </c>
      <c r="G254" t="s">
        <v>18</v>
      </c>
      <c r="H254" t="s">
        <v>33</v>
      </c>
      <c r="I254" s="2">
        <v>47598</v>
      </c>
      <c r="J254" s="2">
        <v>4073</v>
      </c>
      <c r="K254">
        <v>328</v>
      </c>
      <c r="L254" s="3">
        <v>2613.12</v>
      </c>
      <c r="M254" s="4">
        <v>9595.17</v>
      </c>
      <c r="N254">
        <v>8.56</v>
      </c>
      <c r="O254" s="4">
        <v>0.64</v>
      </c>
      <c r="P254" s="4">
        <f t="shared" si="11"/>
        <v>5.4899785705281738</v>
      </c>
      <c r="Q254">
        <v>8.0500000000000007</v>
      </c>
      <c r="R254">
        <v>3.67</v>
      </c>
    </row>
    <row r="255" spans="1:18" x14ac:dyDescent="0.35">
      <c r="A255" s="1">
        <v>45010</v>
      </c>
      <c r="B255" s="1" t="str">
        <f t="shared" si="9"/>
        <v>2023</v>
      </c>
      <c r="C255" s="1" t="str">
        <f t="shared" si="10"/>
        <v>Mar</v>
      </c>
      <c r="D255" t="s">
        <v>15</v>
      </c>
      <c r="E255" t="s">
        <v>31</v>
      </c>
      <c r="F255" t="s">
        <v>26</v>
      </c>
      <c r="G255" t="s">
        <v>18</v>
      </c>
      <c r="H255" t="s">
        <v>33</v>
      </c>
      <c r="I255" s="2">
        <v>1334</v>
      </c>
      <c r="J255" s="2">
        <v>2091</v>
      </c>
      <c r="K255">
        <v>403</v>
      </c>
      <c r="L255" s="3">
        <v>681.41</v>
      </c>
      <c r="M255" s="4">
        <v>8882.0499999999993</v>
      </c>
      <c r="N255">
        <v>156.75</v>
      </c>
      <c r="O255" s="4">
        <v>0.33</v>
      </c>
      <c r="P255" s="4">
        <f t="shared" si="11"/>
        <v>51.080209895052477</v>
      </c>
      <c r="Q255">
        <v>19.27</v>
      </c>
      <c r="R255">
        <v>13.03</v>
      </c>
    </row>
    <row r="256" spans="1:18" x14ac:dyDescent="0.35">
      <c r="A256" s="1">
        <v>45610</v>
      </c>
      <c r="B256" s="1" t="str">
        <f t="shared" si="9"/>
        <v>2024</v>
      </c>
      <c r="C256" s="1" t="str">
        <f t="shared" si="10"/>
        <v>Nov</v>
      </c>
      <c r="D256" t="s">
        <v>28</v>
      </c>
      <c r="E256" t="s">
        <v>30</v>
      </c>
      <c r="F256" t="s">
        <v>32</v>
      </c>
      <c r="G256" t="s">
        <v>27</v>
      </c>
      <c r="H256" t="s">
        <v>24</v>
      </c>
      <c r="I256" s="2">
        <v>41712</v>
      </c>
      <c r="J256" s="2">
        <v>820</v>
      </c>
      <c r="K256">
        <v>68</v>
      </c>
      <c r="L256" s="3">
        <v>678.1</v>
      </c>
      <c r="M256" s="4">
        <v>2758.45</v>
      </c>
      <c r="N256">
        <v>1.97</v>
      </c>
      <c r="O256" s="4">
        <v>0.83</v>
      </c>
      <c r="P256" s="4">
        <f t="shared" si="11"/>
        <v>1.6256712696586115</v>
      </c>
      <c r="Q256">
        <v>8.2899999999999991</v>
      </c>
      <c r="R256">
        <v>4.07</v>
      </c>
    </row>
    <row r="257" spans="1:18" x14ac:dyDescent="0.35">
      <c r="A257" s="1">
        <v>45589</v>
      </c>
      <c r="B257" s="1" t="str">
        <f t="shared" si="9"/>
        <v>2024</v>
      </c>
      <c r="C257" s="1" t="str">
        <f t="shared" si="10"/>
        <v>Oct</v>
      </c>
      <c r="D257" t="s">
        <v>15</v>
      </c>
      <c r="E257" t="s">
        <v>34</v>
      </c>
      <c r="F257" t="s">
        <v>26</v>
      </c>
      <c r="G257" t="s">
        <v>18</v>
      </c>
      <c r="H257" t="s">
        <v>24</v>
      </c>
      <c r="I257" s="2">
        <v>20769</v>
      </c>
      <c r="J257" s="2">
        <v>3047</v>
      </c>
      <c r="K257">
        <v>167</v>
      </c>
      <c r="L257" s="3">
        <v>3508.82</v>
      </c>
      <c r="M257" s="4">
        <v>7801.42</v>
      </c>
      <c r="N257">
        <v>14.67</v>
      </c>
      <c r="O257" s="4">
        <v>1.1499999999999999</v>
      </c>
      <c r="P257" s="4">
        <f t="shared" si="11"/>
        <v>16.894506235254468</v>
      </c>
      <c r="Q257">
        <v>5.48</v>
      </c>
      <c r="R257">
        <v>2.2200000000000002</v>
      </c>
    </row>
    <row r="258" spans="1:18" x14ac:dyDescent="0.35">
      <c r="A258" s="1">
        <v>44844</v>
      </c>
      <c r="B258" s="1" t="str">
        <f t="shared" si="9"/>
        <v>2022</v>
      </c>
      <c r="C258" s="1" t="str">
        <f t="shared" si="10"/>
        <v>Oct</v>
      </c>
      <c r="D258" t="s">
        <v>15</v>
      </c>
      <c r="E258" t="s">
        <v>29</v>
      </c>
      <c r="F258" t="s">
        <v>32</v>
      </c>
      <c r="G258" t="s">
        <v>27</v>
      </c>
      <c r="H258" t="s">
        <v>19</v>
      </c>
      <c r="I258" s="2">
        <v>9690</v>
      </c>
      <c r="J258" s="2">
        <v>4478</v>
      </c>
      <c r="K258">
        <v>111</v>
      </c>
      <c r="L258" s="3">
        <v>1237.46</v>
      </c>
      <c r="M258" s="4">
        <v>9049.41</v>
      </c>
      <c r="N258">
        <v>46.21</v>
      </c>
      <c r="O258" s="4">
        <v>0.28000000000000003</v>
      </c>
      <c r="P258" s="4">
        <f t="shared" si="11"/>
        <v>12.770485036119711</v>
      </c>
      <c r="Q258">
        <v>2.48</v>
      </c>
      <c r="R258">
        <v>7.31</v>
      </c>
    </row>
    <row r="259" spans="1:18" x14ac:dyDescent="0.35">
      <c r="A259" s="1">
        <v>44197</v>
      </c>
      <c r="B259" s="1" t="str">
        <f t="shared" ref="B259:B301" si="12">TEXT(A259,"yyy")</f>
        <v>2021</v>
      </c>
      <c r="C259" s="1" t="str">
        <f t="shared" ref="C259:C301" si="13">TEXT(A259,"mmm")</f>
        <v>Jan</v>
      </c>
      <c r="D259" t="s">
        <v>25</v>
      </c>
      <c r="E259" t="s">
        <v>31</v>
      </c>
      <c r="F259" t="s">
        <v>26</v>
      </c>
      <c r="G259" t="s">
        <v>23</v>
      </c>
      <c r="H259" t="s">
        <v>35</v>
      </c>
      <c r="I259" s="2">
        <v>16074</v>
      </c>
      <c r="J259" s="2">
        <v>3198</v>
      </c>
      <c r="K259">
        <v>137</v>
      </c>
      <c r="L259" s="3">
        <v>210.59</v>
      </c>
      <c r="M259" s="4">
        <v>9423.18</v>
      </c>
      <c r="N259">
        <v>19.899999999999999</v>
      </c>
      <c r="O259" s="4">
        <v>7.0000000000000007E-2</v>
      </c>
      <c r="P259" s="4">
        <f t="shared" ref="P259:P301" si="14">L259/I259*100</f>
        <v>1.3101281572726142</v>
      </c>
      <c r="Q259">
        <v>4.28</v>
      </c>
      <c r="R259">
        <v>44.75</v>
      </c>
    </row>
    <row r="260" spans="1:18" x14ac:dyDescent="0.35">
      <c r="A260" s="1">
        <v>45267</v>
      </c>
      <c r="B260" s="1" t="str">
        <f t="shared" si="12"/>
        <v>2023</v>
      </c>
      <c r="C260" s="1" t="str">
        <f t="shared" si="13"/>
        <v>Dec</v>
      </c>
      <c r="D260" t="s">
        <v>25</v>
      </c>
      <c r="E260" t="s">
        <v>31</v>
      </c>
      <c r="F260" t="s">
        <v>32</v>
      </c>
      <c r="G260" t="s">
        <v>27</v>
      </c>
      <c r="H260" t="s">
        <v>35</v>
      </c>
      <c r="I260" s="2">
        <v>5212</v>
      </c>
      <c r="J260" s="2">
        <v>1475</v>
      </c>
      <c r="K260">
        <v>274</v>
      </c>
      <c r="L260" s="3">
        <v>2667.78</v>
      </c>
      <c r="M260" s="4">
        <v>1368.65</v>
      </c>
      <c r="N260">
        <v>28.3</v>
      </c>
      <c r="O260" s="4">
        <v>1.81</v>
      </c>
      <c r="P260" s="4">
        <f t="shared" si="14"/>
        <v>51.18534151957023</v>
      </c>
      <c r="Q260">
        <v>18.579999999999998</v>
      </c>
      <c r="R260">
        <v>0.51</v>
      </c>
    </row>
    <row r="261" spans="1:18" x14ac:dyDescent="0.35">
      <c r="A261" s="1">
        <v>45378</v>
      </c>
      <c r="B261" s="1" t="str">
        <f t="shared" si="12"/>
        <v>2024</v>
      </c>
      <c r="C261" s="1" t="str">
        <f t="shared" si="13"/>
        <v>Mar</v>
      </c>
      <c r="D261" t="s">
        <v>15</v>
      </c>
      <c r="E261" t="s">
        <v>16</v>
      </c>
      <c r="F261" t="s">
        <v>22</v>
      </c>
      <c r="G261" t="s">
        <v>18</v>
      </c>
      <c r="H261" t="s">
        <v>35</v>
      </c>
      <c r="I261" s="2">
        <v>43270</v>
      </c>
      <c r="J261" s="2">
        <v>2236</v>
      </c>
      <c r="K261">
        <v>434</v>
      </c>
      <c r="L261" s="3">
        <v>2108.21</v>
      </c>
      <c r="M261" s="4">
        <v>3266.87</v>
      </c>
      <c r="N261">
        <v>5.17</v>
      </c>
      <c r="O261" s="4">
        <v>0.94</v>
      </c>
      <c r="P261" s="4">
        <f t="shared" si="14"/>
        <v>4.8722209382944301</v>
      </c>
      <c r="Q261">
        <v>19.41</v>
      </c>
      <c r="R261">
        <v>1.55</v>
      </c>
    </row>
    <row r="262" spans="1:18" x14ac:dyDescent="0.35">
      <c r="A262" s="1">
        <v>45590</v>
      </c>
      <c r="B262" s="1" t="str">
        <f t="shared" si="12"/>
        <v>2024</v>
      </c>
      <c r="C262" s="1" t="str">
        <f t="shared" si="13"/>
        <v>Oct</v>
      </c>
      <c r="D262" t="s">
        <v>15</v>
      </c>
      <c r="E262" t="s">
        <v>16</v>
      </c>
      <c r="F262" t="s">
        <v>17</v>
      </c>
      <c r="G262" t="s">
        <v>18</v>
      </c>
      <c r="H262" t="s">
        <v>33</v>
      </c>
      <c r="I262" s="2">
        <v>3434</v>
      </c>
      <c r="J262" s="2">
        <v>4077</v>
      </c>
      <c r="K262">
        <v>83</v>
      </c>
      <c r="L262" s="3">
        <v>4114.74</v>
      </c>
      <c r="M262" s="4">
        <v>3999.07</v>
      </c>
      <c r="N262">
        <v>118.72</v>
      </c>
      <c r="O262" s="4">
        <v>1.01</v>
      </c>
      <c r="P262" s="4">
        <f t="shared" si="14"/>
        <v>119.82352941176471</v>
      </c>
      <c r="Q262">
        <v>2.04</v>
      </c>
      <c r="R262">
        <v>0.97</v>
      </c>
    </row>
    <row r="263" spans="1:18" x14ac:dyDescent="0.35">
      <c r="A263" s="1">
        <v>45643</v>
      </c>
      <c r="B263" s="1" t="str">
        <f t="shared" si="12"/>
        <v>2024</v>
      </c>
      <c r="C263" s="1" t="str">
        <f t="shared" si="13"/>
        <v>Dec</v>
      </c>
      <c r="D263" t="s">
        <v>20</v>
      </c>
      <c r="E263" t="s">
        <v>34</v>
      </c>
      <c r="F263" t="s">
        <v>32</v>
      </c>
      <c r="G263" t="s">
        <v>27</v>
      </c>
      <c r="H263" t="s">
        <v>35</v>
      </c>
      <c r="I263" s="2">
        <v>30083</v>
      </c>
      <c r="J263" s="2">
        <v>1825</v>
      </c>
      <c r="K263">
        <v>69</v>
      </c>
      <c r="L263" s="3">
        <v>2720.88</v>
      </c>
      <c r="M263" s="4">
        <v>6778.77</v>
      </c>
      <c r="N263">
        <v>6.07</v>
      </c>
      <c r="O263" s="4">
        <v>1.49</v>
      </c>
      <c r="P263" s="4">
        <f t="shared" si="14"/>
        <v>9.0445766712096525</v>
      </c>
      <c r="Q263">
        <v>3.78</v>
      </c>
      <c r="R263">
        <v>2.4900000000000002</v>
      </c>
    </row>
    <row r="264" spans="1:18" x14ac:dyDescent="0.35">
      <c r="A264" s="1">
        <v>45359</v>
      </c>
      <c r="B264" s="1" t="str">
        <f t="shared" si="12"/>
        <v>2024</v>
      </c>
      <c r="C264" s="1" t="str">
        <f t="shared" si="13"/>
        <v>Mar</v>
      </c>
      <c r="D264" t="s">
        <v>20</v>
      </c>
      <c r="E264" t="s">
        <v>29</v>
      </c>
      <c r="F264" t="s">
        <v>22</v>
      </c>
      <c r="G264" t="s">
        <v>23</v>
      </c>
      <c r="H264" t="s">
        <v>24</v>
      </c>
      <c r="I264" s="2">
        <v>34361</v>
      </c>
      <c r="J264" s="2">
        <v>1211</v>
      </c>
      <c r="K264">
        <v>89</v>
      </c>
      <c r="L264" s="3">
        <v>2924.39</v>
      </c>
      <c r="M264" s="4">
        <v>5240.96</v>
      </c>
      <c r="N264">
        <v>3.52</v>
      </c>
      <c r="O264" s="4">
        <v>2.41</v>
      </c>
      <c r="P264" s="4">
        <f t="shared" si="14"/>
        <v>8.5107825732662032</v>
      </c>
      <c r="Q264">
        <v>7.35</v>
      </c>
      <c r="R264">
        <v>1.79</v>
      </c>
    </row>
    <row r="265" spans="1:18" x14ac:dyDescent="0.35">
      <c r="A265" s="1">
        <v>44911</v>
      </c>
      <c r="B265" s="1" t="str">
        <f t="shared" si="12"/>
        <v>2022</v>
      </c>
      <c r="C265" s="1" t="str">
        <f t="shared" si="13"/>
        <v>Dec</v>
      </c>
      <c r="D265" t="s">
        <v>15</v>
      </c>
      <c r="E265" t="s">
        <v>30</v>
      </c>
      <c r="F265" t="s">
        <v>26</v>
      </c>
      <c r="G265" t="s">
        <v>27</v>
      </c>
      <c r="H265" t="s">
        <v>19</v>
      </c>
      <c r="I265" s="2">
        <v>40530</v>
      </c>
      <c r="J265" s="2">
        <v>1545</v>
      </c>
      <c r="K265">
        <v>264</v>
      </c>
      <c r="L265" s="3">
        <v>2511.37</v>
      </c>
      <c r="M265" s="4">
        <v>9212.11</v>
      </c>
      <c r="N265">
        <v>3.81</v>
      </c>
      <c r="O265" s="4">
        <v>1.63</v>
      </c>
      <c r="P265" s="4">
        <f t="shared" si="14"/>
        <v>6.196323710831483</v>
      </c>
      <c r="Q265">
        <v>17.09</v>
      </c>
      <c r="R265">
        <v>3.67</v>
      </c>
    </row>
    <row r="266" spans="1:18" x14ac:dyDescent="0.35">
      <c r="A266" s="1">
        <v>45442</v>
      </c>
      <c r="B266" s="1" t="str">
        <f t="shared" si="12"/>
        <v>2024</v>
      </c>
      <c r="C266" s="1" t="str">
        <f t="shared" si="13"/>
        <v>May</v>
      </c>
      <c r="D266" t="s">
        <v>25</v>
      </c>
      <c r="E266" t="s">
        <v>29</v>
      </c>
      <c r="F266" t="s">
        <v>32</v>
      </c>
      <c r="G266" t="s">
        <v>27</v>
      </c>
      <c r="H266" t="s">
        <v>33</v>
      </c>
      <c r="I266" s="2">
        <v>26458</v>
      </c>
      <c r="J266" s="2">
        <v>527</v>
      </c>
      <c r="K266">
        <v>40</v>
      </c>
      <c r="L266" s="3">
        <v>1150.8499999999999</v>
      </c>
      <c r="M266" s="4">
        <v>1387.16</v>
      </c>
      <c r="N266">
        <v>1.99</v>
      </c>
      <c r="O266" s="4">
        <v>2.1800000000000002</v>
      </c>
      <c r="P266" s="4">
        <f t="shared" si="14"/>
        <v>4.3497240910121704</v>
      </c>
      <c r="Q266">
        <v>7.59</v>
      </c>
      <c r="R266">
        <v>1.21</v>
      </c>
    </row>
    <row r="267" spans="1:18" x14ac:dyDescent="0.35">
      <c r="A267" s="1">
        <v>44576</v>
      </c>
      <c r="B267" s="1" t="str">
        <f t="shared" si="12"/>
        <v>2022</v>
      </c>
      <c r="C267" s="1" t="str">
        <f t="shared" si="13"/>
        <v>Jan</v>
      </c>
      <c r="D267" t="s">
        <v>25</v>
      </c>
      <c r="E267" t="s">
        <v>16</v>
      </c>
      <c r="F267" t="s">
        <v>26</v>
      </c>
      <c r="G267" t="s">
        <v>18</v>
      </c>
      <c r="H267" t="s">
        <v>24</v>
      </c>
      <c r="I267" s="2">
        <v>44313</v>
      </c>
      <c r="J267" s="2">
        <v>4540</v>
      </c>
      <c r="K267">
        <v>257</v>
      </c>
      <c r="L267" s="3">
        <v>2055.64</v>
      </c>
      <c r="M267" s="4">
        <v>6862.4</v>
      </c>
      <c r="N267">
        <v>10.25</v>
      </c>
      <c r="O267" s="4">
        <v>0.45</v>
      </c>
      <c r="P267" s="4">
        <f t="shared" si="14"/>
        <v>4.6389095750682641</v>
      </c>
      <c r="Q267">
        <v>5.66</v>
      </c>
      <c r="R267">
        <v>3.34</v>
      </c>
    </row>
    <row r="268" spans="1:18" x14ac:dyDescent="0.35">
      <c r="A268" s="1">
        <v>45099</v>
      </c>
      <c r="B268" s="1" t="str">
        <f t="shared" si="12"/>
        <v>2023</v>
      </c>
      <c r="C268" s="1" t="str">
        <f t="shared" si="13"/>
        <v>Jun</v>
      </c>
      <c r="D268" t="s">
        <v>20</v>
      </c>
      <c r="E268" t="s">
        <v>36</v>
      </c>
      <c r="F268" t="s">
        <v>17</v>
      </c>
      <c r="G268" t="s">
        <v>23</v>
      </c>
      <c r="H268" t="s">
        <v>24</v>
      </c>
      <c r="I268" s="2">
        <v>29406</v>
      </c>
      <c r="J268" s="2">
        <v>937</v>
      </c>
      <c r="K268">
        <v>21</v>
      </c>
      <c r="L268" s="3">
        <v>4121.07</v>
      </c>
      <c r="M268" s="4">
        <v>2767.36</v>
      </c>
      <c r="N268">
        <v>3.19</v>
      </c>
      <c r="O268" s="4">
        <v>4.4000000000000004</v>
      </c>
      <c r="P268" s="4">
        <f t="shared" si="14"/>
        <v>14.014384819424604</v>
      </c>
      <c r="Q268">
        <v>2.2400000000000002</v>
      </c>
      <c r="R268">
        <v>0.67</v>
      </c>
    </row>
    <row r="269" spans="1:18" x14ac:dyDescent="0.35">
      <c r="A269" s="1">
        <v>45566</v>
      </c>
      <c r="B269" s="1" t="str">
        <f t="shared" si="12"/>
        <v>2024</v>
      </c>
      <c r="C269" s="1" t="str">
        <f t="shared" si="13"/>
        <v>Oct</v>
      </c>
      <c r="D269" t="s">
        <v>28</v>
      </c>
      <c r="E269" t="s">
        <v>34</v>
      </c>
      <c r="F269" t="s">
        <v>22</v>
      </c>
      <c r="G269" t="s">
        <v>23</v>
      </c>
      <c r="H269" t="s">
        <v>37</v>
      </c>
      <c r="I269" s="2">
        <v>43519</v>
      </c>
      <c r="J269" s="2">
        <v>3094</v>
      </c>
      <c r="K269">
        <v>421</v>
      </c>
      <c r="L269" s="3">
        <v>2464.0100000000002</v>
      </c>
      <c r="M269" s="4">
        <v>5898.78</v>
      </c>
      <c r="N269">
        <v>7.11</v>
      </c>
      <c r="O269" s="4">
        <v>0.8</v>
      </c>
      <c r="P269" s="4">
        <f t="shared" si="14"/>
        <v>5.6619177830372944</v>
      </c>
      <c r="Q269">
        <v>13.61</v>
      </c>
      <c r="R269">
        <v>2.39</v>
      </c>
    </row>
    <row r="270" spans="1:18" x14ac:dyDescent="0.35">
      <c r="A270" s="1">
        <v>44225</v>
      </c>
      <c r="B270" s="1" t="str">
        <f t="shared" si="12"/>
        <v>2021</v>
      </c>
      <c r="C270" s="1" t="str">
        <f t="shared" si="13"/>
        <v>Jan</v>
      </c>
      <c r="D270" t="s">
        <v>15</v>
      </c>
      <c r="E270" t="s">
        <v>16</v>
      </c>
      <c r="F270" t="s">
        <v>17</v>
      </c>
      <c r="G270" t="s">
        <v>23</v>
      </c>
      <c r="H270" t="s">
        <v>24</v>
      </c>
      <c r="I270" s="2">
        <v>2349</v>
      </c>
      <c r="J270" s="2">
        <v>2274</v>
      </c>
      <c r="K270">
        <v>343</v>
      </c>
      <c r="L270" s="3">
        <v>4236.63</v>
      </c>
      <c r="M270" s="4">
        <v>9439.17</v>
      </c>
      <c r="N270">
        <v>96.81</v>
      </c>
      <c r="O270" s="4">
        <v>1.86</v>
      </c>
      <c r="P270" s="4">
        <f t="shared" si="14"/>
        <v>180.35887611749681</v>
      </c>
      <c r="Q270">
        <v>15.08</v>
      </c>
      <c r="R270">
        <v>2.23</v>
      </c>
    </row>
    <row r="271" spans="1:18" x14ac:dyDescent="0.35">
      <c r="A271" s="1">
        <v>44564</v>
      </c>
      <c r="B271" s="1" t="str">
        <f t="shared" si="12"/>
        <v>2022</v>
      </c>
      <c r="C271" s="1" t="str">
        <f t="shared" si="13"/>
        <v>Jan</v>
      </c>
      <c r="D271" t="s">
        <v>28</v>
      </c>
      <c r="E271" t="s">
        <v>34</v>
      </c>
      <c r="F271" t="s">
        <v>32</v>
      </c>
      <c r="G271" t="s">
        <v>18</v>
      </c>
      <c r="H271" t="s">
        <v>24</v>
      </c>
      <c r="I271" s="2">
        <v>30005</v>
      </c>
      <c r="J271" s="2">
        <v>1791</v>
      </c>
      <c r="K271">
        <v>378</v>
      </c>
      <c r="L271" s="3">
        <v>3206.87</v>
      </c>
      <c r="M271" s="4">
        <v>238.51</v>
      </c>
      <c r="N271">
        <v>5.97</v>
      </c>
      <c r="O271" s="4">
        <v>1.79</v>
      </c>
      <c r="P271" s="4">
        <f t="shared" si="14"/>
        <v>10.687785369105148</v>
      </c>
      <c r="Q271">
        <v>21.11</v>
      </c>
      <c r="R271">
        <v>7.0000000000000007E-2</v>
      </c>
    </row>
    <row r="272" spans="1:18" x14ac:dyDescent="0.35">
      <c r="A272" s="1">
        <v>44644</v>
      </c>
      <c r="B272" s="1" t="str">
        <f t="shared" si="12"/>
        <v>2022</v>
      </c>
      <c r="C272" s="1" t="str">
        <f t="shared" si="13"/>
        <v>Mar</v>
      </c>
      <c r="D272" t="s">
        <v>28</v>
      </c>
      <c r="E272" t="s">
        <v>36</v>
      </c>
      <c r="F272" t="s">
        <v>17</v>
      </c>
      <c r="G272" t="s">
        <v>27</v>
      </c>
      <c r="H272" t="s">
        <v>37</v>
      </c>
      <c r="I272" s="2">
        <v>34086</v>
      </c>
      <c r="J272" s="2">
        <v>1026</v>
      </c>
      <c r="K272">
        <v>149</v>
      </c>
      <c r="L272" s="3">
        <v>4255.0600000000004</v>
      </c>
      <c r="M272" s="4">
        <v>3653.82</v>
      </c>
      <c r="N272">
        <v>3.01</v>
      </c>
      <c r="O272" s="4">
        <v>4.1500000000000004</v>
      </c>
      <c r="P272" s="4">
        <f t="shared" si="14"/>
        <v>12.483306929531187</v>
      </c>
      <c r="Q272">
        <v>14.52</v>
      </c>
      <c r="R272">
        <v>0.86</v>
      </c>
    </row>
    <row r="273" spans="1:18" x14ac:dyDescent="0.35">
      <c r="A273" s="1">
        <v>45181</v>
      </c>
      <c r="B273" s="1" t="str">
        <f t="shared" si="12"/>
        <v>2023</v>
      </c>
      <c r="C273" s="1" t="str">
        <f t="shared" si="13"/>
        <v>Sep</v>
      </c>
      <c r="D273" t="s">
        <v>28</v>
      </c>
      <c r="E273" t="s">
        <v>36</v>
      </c>
      <c r="F273" t="s">
        <v>22</v>
      </c>
      <c r="G273" t="s">
        <v>18</v>
      </c>
      <c r="H273" t="s">
        <v>37</v>
      </c>
      <c r="I273" s="2">
        <v>5162</v>
      </c>
      <c r="J273" s="2">
        <v>3606</v>
      </c>
      <c r="K273">
        <v>103</v>
      </c>
      <c r="L273" s="3">
        <v>4324.21</v>
      </c>
      <c r="M273" s="4">
        <v>4251.4799999999996</v>
      </c>
      <c r="N273">
        <v>69.86</v>
      </c>
      <c r="O273" s="4">
        <v>1.2</v>
      </c>
      <c r="P273" s="4">
        <f t="shared" si="14"/>
        <v>83.770050368074394</v>
      </c>
      <c r="Q273">
        <v>2.86</v>
      </c>
      <c r="R273">
        <v>0.98</v>
      </c>
    </row>
    <row r="274" spans="1:18" x14ac:dyDescent="0.35">
      <c r="A274" s="1">
        <v>45595</v>
      </c>
      <c r="B274" s="1" t="str">
        <f t="shared" si="12"/>
        <v>2024</v>
      </c>
      <c r="C274" s="1" t="str">
        <f t="shared" si="13"/>
        <v>Oct</v>
      </c>
      <c r="D274" t="s">
        <v>25</v>
      </c>
      <c r="E274" t="s">
        <v>36</v>
      </c>
      <c r="F274" t="s">
        <v>32</v>
      </c>
      <c r="G274" t="s">
        <v>18</v>
      </c>
      <c r="H274" t="s">
        <v>37</v>
      </c>
      <c r="I274" s="2">
        <v>23869</v>
      </c>
      <c r="J274" s="2">
        <v>2536</v>
      </c>
      <c r="K274">
        <v>327</v>
      </c>
      <c r="L274" s="3">
        <v>3200.12</v>
      </c>
      <c r="M274" s="4">
        <v>3237.31</v>
      </c>
      <c r="N274">
        <v>10.62</v>
      </c>
      <c r="O274" s="4">
        <v>1.26</v>
      </c>
      <c r="P274" s="4">
        <f t="shared" si="14"/>
        <v>13.407013280824501</v>
      </c>
      <c r="Q274">
        <v>12.89</v>
      </c>
      <c r="R274">
        <v>1.01</v>
      </c>
    </row>
    <row r="275" spans="1:18" x14ac:dyDescent="0.35">
      <c r="A275" s="1">
        <v>44424</v>
      </c>
      <c r="B275" s="1" t="str">
        <f t="shared" si="12"/>
        <v>2021</v>
      </c>
      <c r="C275" s="1" t="str">
        <f t="shared" si="13"/>
        <v>Aug</v>
      </c>
      <c r="D275" t="s">
        <v>28</v>
      </c>
      <c r="E275" t="s">
        <v>34</v>
      </c>
      <c r="F275" t="s">
        <v>17</v>
      </c>
      <c r="G275" t="s">
        <v>18</v>
      </c>
      <c r="H275" t="s">
        <v>37</v>
      </c>
      <c r="I275" s="2">
        <v>7362</v>
      </c>
      <c r="J275" s="2">
        <v>496</v>
      </c>
      <c r="K275">
        <v>8</v>
      </c>
      <c r="L275" s="3">
        <v>3017.24</v>
      </c>
      <c r="M275" s="4">
        <v>1182.07</v>
      </c>
      <c r="N275">
        <v>6.74</v>
      </c>
      <c r="O275" s="4">
        <v>6.08</v>
      </c>
      <c r="P275" s="4">
        <f t="shared" si="14"/>
        <v>40.983971746807931</v>
      </c>
      <c r="Q275">
        <v>1.61</v>
      </c>
      <c r="R275">
        <v>0.39</v>
      </c>
    </row>
    <row r="276" spans="1:18" x14ac:dyDescent="0.35">
      <c r="A276" s="1">
        <v>45210</v>
      </c>
      <c r="B276" s="1" t="str">
        <f t="shared" si="12"/>
        <v>2023</v>
      </c>
      <c r="C276" s="1" t="str">
        <f t="shared" si="13"/>
        <v>Oct</v>
      </c>
      <c r="D276" t="s">
        <v>25</v>
      </c>
      <c r="E276" t="s">
        <v>16</v>
      </c>
      <c r="F276" t="s">
        <v>32</v>
      </c>
      <c r="G276" t="s">
        <v>27</v>
      </c>
      <c r="H276" t="s">
        <v>37</v>
      </c>
      <c r="I276" s="2">
        <v>18620</v>
      </c>
      <c r="J276" s="2">
        <v>483</v>
      </c>
      <c r="K276">
        <v>160</v>
      </c>
      <c r="L276" s="3">
        <v>1262.8599999999999</v>
      </c>
      <c r="M276" s="4">
        <v>9917.66</v>
      </c>
      <c r="N276">
        <v>2.59</v>
      </c>
      <c r="O276" s="4">
        <v>2.61</v>
      </c>
      <c r="P276" s="4">
        <f t="shared" si="14"/>
        <v>6.7822771213748645</v>
      </c>
      <c r="Q276">
        <v>33.130000000000003</v>
      </c>
      <c r="R276">
        <v>7.85</v>
      </c>
    </row>
    <row r="277" spans="1:18" x14ac:dyDescent="0.35">
      <c r="A277" s="1">
        <v>45255</v>
      </c>
      <c r="B277" s="1" t="str">
        <f t="shared" si="12"/>
        <v>2023</v>
      </c>
      <c r="C277" s="1" t="str">
        <f t="shared" si="13"/>
        <v>Nov</v>
      </c>
      <c r="D277" t="s">
        <v>28</v>
      </c>
      <c r="E277" t="s">
        <v>30</v>
      </c>
      <c r="F277" t="s">
        <v>32</v>
      </c>
      <c r="G277" t="s">
        <v>18</v>
      </c>
      <c r="H277" t="s">
        <v>33</v>
      </c>
      <c r="I277" s="2">
        <v>44142</v>
      </c>
      <c r="J277" s="2">
        <v>2942</v>
      </c>
      <c r="K277">
        <v>418</v>
      </c>
      <c r="L277" s="3">
        <v>1914.57</v>
      </c>
      <c r="M277" s="4">
        <v>5698.88</v>
      </c>
      <c r="N277">
        <v>6.66</v>
      </c>
      <c r="O277" s="4">
        <v>0.65</v>
      </c>
      <c r="P277" s="4">
        <f t="shared" si="14"/>
        <v>4.3372978116079919</v>
      </c>
      <c r="Q277">
        <v>14.21</v>
      </c>
      <c r="R277">
        <v>2.98</v>
      </c>
    </row>
    <row r="278" spans="1:18" x14ac:dyDescent="0.35">
      <c r="A278" s="1">
        <v>45328</v>
      </c>
      <c r="B278" s="1" t="str">
        <f t="shared" si="12"/>
        <v>2024</v>
      </c>
      <c r="C278" s="1" t="str">
        <f t="shared" si="13"/>
        <v>Feb</v>
      </c>
      <c r="D278" t="s">
        <v>28</v>
      </c>
      <c r="E278" t="s">
        <v>36</v>
      </c>
      <c r="F278" t="s">
        <v>22</v>
      </c>
      <c r="G278" t="s">
        <v>23</v>
      </c>
      <c r="H278" t="s">
        <v>37</v>
      </c>
      <c r="I278" s="2">
        <v>12562</v>
      </c>
      <c r="J278" s="2">
        <v>795</v>
      </c>
      <c r="K278">
        <v>479</v>
      </c>
      <c r="L278" s="3">
        <v>3767.14</v>
      </c>
      <c r="M278" s="4">
        <v>6207.18</v>
      </c>
      <c r="N278">
        <v>6.33</v>
      </c>
      <c r="O278" s="4">
        <v>4.74</v>
      </c>
      <c r="P278" s="4">
        <f t="shared" si="14"/>
        <v>29.988377646871516</v>
      </c>
      <c r="Q278">
        <v>60.25</v>
      </c>
      <c r="R278">
        <v>1.65</v>
      </c>
    </row>
    <row r="279" spans="1:18" x14ac:dyDescent="0.35">
      <c r="A279" s="1">
        <v>45608</v>
      </c>
      <c r="B279" s="1" t="str">
        <f t="shared" si="12"/>
        <v>2024</v>
      </c>
      <c r="C279" s="1" t="str">
        <f t="shared" si="13"/>
        <v>Nov</v>
      </c>
      <c r="D279" t="s">
        <v>15</v>
      </c>
      <c r="E279" t="s">
        <v>34</v>
      </c>
      <c r="F279" t="s">
        <v>32</v>
      </c>
      <c r="G279" t="s">
        <v>23</v>
      </c>
      <c r="H279" t="s">
        <v>19</v>
      </c>
      <c r="I279" s="2">
        <v>2751</v>
      </c>
      <c r="J279" s="2">
        <v>2515</v>
      </c>
      <c r="K279">
        <v>330</v>
      </c>
      <c r="L279" s="3">
        <v>4295.8</v>
      </c>
      <c r="M279" s="4">
        <v>8571.82</v>
      </c>
      <c r="N279">
        <v>91.42</v>
      </c>
      <c r="O279" s="4">
        <v>1.71</v>
      </c>
      <c r="P279" s="4">
        <f t="shared" si="14"/>
        <v>156.15412577244638</v>
      </c>
      <c r="Q279">
        <v>13.12</v>
      </c>
      <c r="R279">
        <v>2</v>
      </c>
    </row>
    <row r="280" spans="1:18" x14ac:dyDescent="0.35">
      <c r="A280" s="1">
        <v>45362</v>
      </c>
      <c r="B280" s="1" t="str">
        <f t="shared" si="12"/>
        <v>2024</v>
      </c>
      <c r="C280" s="1" t="str">
        <f t="shared" si="13"/>
        <v>Mar</v>
      </c>
      <c r="D280" t="s">
        <v>25</v>
      </c>
      <c r="E280" t="s">
        <v>30</v>
      </c>
      <c r="F280" t="s">
        <v>26</v>
      </c>
      <c r="G280" t="s">
        <v>23</v>
      </c>
      <c r="H280" t="s">
        <v>35</v>
      </c>
      <c r="I280" s="2">
        <v>19108</v>
      </c>
      <c r="J280" s="2">
        <v>3002</v>
      </c>
      <c r="K280">
        <v>191</v>
      </c>
      <c r="L280" s="3">
        <v>328.24</v>
      </c>
      <c r="M280" s="4">
        <v>6165.15</v>
      </c>
      <c r="N280">
        <v>15.71</v>
      </c>
      <c r="O280" s="4">
        <v>0.11</v>
      </c>
      <c r="P280" s="4">
        <f t="shared" si="14"/>
        <v>1.7178145279464101</v>
      </c>
      <c r="Q280">
        <v>6.36</v>
      </c>
      <c r="R280">
        <v>18.78</v>
      </c>
    </row>
    <row r="281" spans="1:18" x14ac:dyDescent="0.35">
      <c r="A281" s="1">
        <v>44585</v>
      </c>
      <c r="B281" s="1" t="str">
        <f t="shared" si="12"/>
        <v>2022</v>
      </c>
      <c r="C281" s="1" t="str">
        <f t="shared" si="13"/>
        <v>Jan</v>
      </c>
      <c r="D281" t="s">
        <v>25</v>
      </c>
      <c r="E281" t="s">
        <v>30</v>
      </c>
      <c r="F281" t="s">
        <v>32</v>
      </c>
      <c r="G281" t="s">
        <v>23</v>
      </c>
      <c r="H281" t="s">
        <v>19</v>
      </c>
      <c r="I281" s="2">
        <v>17439</v>
      </c>
      <c r="J281" s="2">
        <v>4286</v>
      </c>
      <c r="K281">
        <v>489</v>
      </c>
      <c r="L281" s="3">
        <v>1134.67</v>
      </c>
      <c r="M281" s="4">
        <v>636.65</v>
      </c>
      <c r="N281">
        <v>24.58</v>
      </c>
      <c r="O281" s="4">
        <v>0.26</v>
      </c>
      <c r="P281" s="4">
        <f t="shared" si="14"/>
        <v>6.5065084007110503</v>
      </c>
      <c r="Q281">
        <v>11.41</v>
      </c>
      <c r="R281">
        <v>0.56000000000000005</v>
      </c>
    </row>
    <row r="282" spans="1:18" x14ac:dyDescent="0.35">
      <c r="A282" s="1">
        <v>44474</v>
      </c>
      <c r="B282" s="1" t="str">
        <f t="shared" si="12"/>
        <v>2021</v>
      </c>
      <c r="C282" s="1" t="str">
        <f t="shared" si="13"/>
        <v>Oct</v>
      </c>
      <c r="D282" t="s">
        <v>20</v>
      </c>
      <c r="E282" t="s">
        <v>16</v>
      </c>
      <c r="F282" t="s">
        <v>22</v>
      </c>
      <c r="G282" t="s">
        <v>18</v>
      </c>
      <c r="H282" t="s">
        <v>19</v>
      </c>
      <c r="I282" s="2">
        <v>43929</v>
      </c>
      <c r="J282" s="2">
        <v>653</v>
      </c>
      <c r="K282">
        <v>45</v>
      </c>
      <c r="L282" s="3">
        <v>4745.46</v>
      </c>
      <c r="M282" s="4">
        <v>6176.71</v>
      </c>
      <c r="N282">
        <v>1.49</v>
      </c>
      <c r="O282" s="4">
        <v>7.27</v>
      </c>
      <c r="P282" s="4">
        <f t="shared" si="14"/>
        <v>10.802567779826539</v>
      </c>
      <c r="Q282">
        <v>6.89</v>
      </c>
      <c r="R282">
        <v>1.3</v>
      </c>
    </row>
    <row r="283" spans="1:18" x14ac:dyDescent="0.35">
      <c r="A283" s="1">
        <v>44365</v>
      </c>
      <c r="B283" s="1" t="str">
        <f t="shared" si="12"/>
        <v>2021</v>
      </c>
      <c r="C283" s="1" t="str">
        <f t="shared" si="13"/>
        <v>Jun</v>
      </c>
      <c r="D283" t="s">
        <v>15</v>
      </c>
      <c r="E283" t="s">
        <v>21</v>
      </c>
      <c r="F283" t="s">
        <v>22</v>
      </c>
      <c r="G283" t="s">
        <v>18</v>
      </c>
      <c r="H283" t="s">
        <v>19</v>
      </c>
      <c r="I283" s="2">
        <v>25247</v>
      </c>
      <c r="J283" s="2">
        <v>3449</v>
      </c>
      <c r="K283">
        <v>22</v>
      </c>
      <c r="L283" s="3">
        <v>4465.88</v>
      </c>
      <c r="M283" s="4">
        <v>9817.5</v>
      </c>
      <c r="N283">
        <v>13.66</v>
      </c>
      <c r="O283" s="4">
        <v>1.29</v>
      </c>
      <c r="P283" s="4">
        <f t="shared" si="14"/>
        <v>17.688755099615797</v>
      </c>
      <c r="Q283">
        <v>0.64</v>
      </c>
      <c r="R283">
        <v>2.2000000000000002</v>
      </c>
    </row>
    <row r="284" spans="1:18" x14ac:dyDescent="0.35">
      <c r="A284" s="1">
        <v>44586</v>
      </c>
      <c r="B284" s="1" t="str">
        <f t="shared" si="12"/>
        <v>2022</v>
      </c>
      <c r="C284" s="1" t="str">
        <f t="shared" si="13"/>
        <v>Jan</v>
      </c>
      <c r="D284" t="s">
        <v>25</v>
      </c>
      <c r="E284" t="s">
        <v>16</v>
      </c>
      <c r="F284" t="s">
        <v>26</v>
      </c>
      <c r="G284" t="s">
        <v>23</v>
      </c>
      <c r="H284" t="s">
        <v>37</v>
      </c>
      <c r="I284" s="2">
        <v>25431</v>
      </c>
      <c r="J284" s="2">
        <v>188</v>
      </c>
      <c r="K284">
        <v>259</v>
      </c>
      <c r="L284" s="3">
        <v>2560.4499999999998</v>
      </c>
      <c r="M284" s="4">
        <v>7887.53</v>
      </c>
      <c r="N284">
        <v>0.74</v>
      </c>
      <c r="O284" s="4">
        <v>13.62</v>
      </c>
      <c r="P284" s="4">
        <f t="shared" si="14"/>
        <v>10.068223821320435</v>
      </c>
      <c r="Q284">
        <v>137.77000000000001</v>
      </c>
      <c r="R284">
        <v>3.08</v>
      </c>
    </row>
    <row r="285" spans="1:18" x14ac:dyDescent="0.35">
      <c r="A285" s="1">
        <v>45553</v>
      </c>
      <c r="B285" s="1" t="str">
        <f t="shared" si="12"/>
        <v>2024</v>
      </c>
      <c r="C285" s="1" t="str">
        <f t="shared" si="13"/>
        <v>Sep</v>
      </c>
      <c r="D285" t="s">
        <v>25</v>
      </c>
      <c r="E285" t="s">
        <v>31</v>
      </c>
      <c r="F285" t="s">
        <v>32</v>
      </c>
      <c r="G285" t="s">
        <v>23</v>
      </c>
      <c r="H285" t="s">
        <v>24</v>
      </c>
      <c r="I285" s="2">
        <v>39053</v>
      </c>
      <c r="J285" s="2">
        <v>3189</v>
      </c>
      <c r="K285">
        <v>387</v>
      </c>
      <c r="L285" s="3">
        <v>4748.6499999999996</v>
      </c>
      <c r="M285" s="4">
        <v>4811.34</v>
      </c>
      <c r="N285">
        <v>8.17</v>
      </c>
      <c r="O285" s="4">
        <v>1.49</v>
      </c>
      <c r="P285" s="4">
        <f t="shared" si="14"/>
        <v>12.159501190689575</v>
      </c>
      <c r="Q285">
        <v>12.14</v>
      </c>
      <c r="R285">
        <v>1.01</v>
      </c>
    </row>
    <row r="286" spans="1:18" x14ac:dyDescent="0.35">
      <c r="A286" s="1">
        <v>44915</v>
      </c>
      <c r="B286" s="1" t="str">
        <f t="shared" si="12"/>
        <v>2022</v>
      </c>
      <c r="C286" s="1" t="str">
        <f t="shared" si="13"/>
        <v>Dec</v>
      </c>
      <c r="D286" t="s">
        <v>25</v>
      </c>
      <c r="E286" t="s">
        <v>31</v>
      </c>
      <c r="F286" t="s">
        <v>22</v>
      </c>
      <c r="G286" t="s">
        <v>18</v>
      </c>
      <c r="H286" t="s">
        <v>37</v>
      </c>
      <c r="I286" s="2">
        <v>43574</v>
      </c>
      <c r="J286" s="2">
        <v>436</v>
      </c>
      <c r="K286">
        <v>166</v>
      </c>
      <c r="L286" s="3">
        <v>3101.7</v>
      </c>
      <c r="M286" s="4">
        <v>9978.2900000000009</v>
      </c>
      <c r="N286">
        <v>1</v>
      </c>
      <c r="O286" s="4">
        <v>7.11</v>
      </c>
      <c r="P286" s="4">
        <f t="shared" si="14"/>
        <v>7.1182356451094693</v>
      </c>
      <c r="Q286">
        <v>38.07</v>
      </c>
      <c r="R286">
        <v>3.22</v>
      </c>
    </row>
    <row r="287" spans="1:18" x14ac:dyDescent="0.35">
      <c r="A287" s="1">
        <v>45532</v>
      </c>
      <c r="B287" s="1" t="str">
        <f t="shared" si="12"/>
        <v>2024</v>
      </c>
      <c r="C287" s="1" t="str">
        <f t="shared" si="13"/>
        <v>Aug</v>
      </c>
      <c r="D287" t="s">
        <v>25</v>
      </c>
      <c r="E287" t="s">
        <v>16</v>
      </c>
      <c r="F287" t="s">
        <v>32</v>
      </c>
      <c r="G287" t="s">
        <v>27</v>
      </c>
      <c r="H287" t="s">
        <v>19</v>
      </c>
      <c r="I287" s="2">
        <v>21337</v>
      </c>
      <c r="J287" s="2">
        <v>3837</v>
      </c>
      <c r="K287">
        <v>69</v>
      </c>
      <c r="L287" s="3">
        <v>1967.39</v>
      </c>
      <c r="M287" s="4">
        <v>646.39</v>
      </c>
      <c r="N287">
        <v>17.98</v>
      </c>
      <c r="O287" s="4">
        <v>0.51</v>
      </c>
      <c r="P287" s="4">
        <f t="shared" si="14"/>
        <v>9.2205558419646625</v>
      </c>
      <c r="Q287">
        <v>1.8</v>
      </c>
      <c r="R287">
        <v>0.33</v>
      </c>
    </row>
    <row r="288" spans="1:18" x14ac:dyDescent="0.35">
      <c r="A288" s="1">
        <v>44501</v>
      </c>
      <c r="B288" s="1" t="str">
        <f t="shared" si="12"/>
        <v>2021</v>
      </c>
      <c r="C288" s="1" t="str">
        <f t="shared" si="13"/>
        <v>Nov</v>
      </c>
      <c r="D288" t="s">
        <v>20</v>
      </c>
      <c r="E288" t="s">
        <v>31</v>
      </c>
      <c r="F288" t="s">
        <v>17</v>
      </c>
      <c r="G288" t="s">
        <v>23</v>
      </c>
      <c r="H288" t="s">
        <v>19</v>
      </c>
      <c r="I288" s="2">
        <v>17484</v>
      </c>
      <c r="J288" s="2">
        <v>4268</v>
      </c>
      <c r="K288">
        <v>56</v>
      </c>
      <c r="L288" s="3">
        <v>4020.27</v>
      </c>
      <c r="M288" s="4">
        <v>3540.98</v>
      </c>
      <c r="N288">
        <v>24.41</v>
      </c>
      <c r="O288" s="4">
        <v>0.94</v>
      </c>
      <c r="P288" s="4">
        <f t="shared" si="14"/>
        <v>22.993994509265615</v>
      </c>
      <c r="Q288">
        <v>1.31</v>
      </c>
      <c r="R288">
        <v>0.88</v>
      </c>
    </row>
    <row r="289" spans="1:18" x14ac:dyDescent="0.35">
      <c r="A289" s="1">
        <v>45590</v>
      </c>
      <c r="B289" s="1" t="str">
        <f t="shared" si="12"/>
        <v>2024</v>
      </c>
      <c r="C289" s="1" t="str">
        <f t="shared" si="13"/>
        <v>Oct</v>
      </c>
      <c r="D289" t="s">
        <v>20</v>
      </c>
      <c r="E289" t="s">
        <v>36</v>
      </c>
      <c r="F289" t="s">
        <v>22</v>
      </c>
      <c r="G289" t="s">
        <v>27</v>
      </c>
      <c r="H289" t="s">
        <v>35</v>
      </c>
      <c r="I289" s="2">
        <v>11276</v>
      </c>
      <c r="J289" s="2">
        <v>3277</v>
      </c>
      <c r="K289">
        <v>460</v>
      </c>
      <c r="L289" s="3">
        <v>3852.34</v>
      </c>
      <c r="M289" s="4">
        <v>3023.86</v>
      </c>
      <c r="N289">
        <v>29.06</v>
      </c>
      <c r="O289" s="4">
        <v>1.18</v>
      </c>
      <c r="P289" s="4">
        <f t="shared" si="14"/>
        <v>34.164065271372827</v>
      </c>
      <c r="Q289">
        <v>14.04</v>
      </c>
      <c r="R289">
        <v>0.78</v>
      </c>
    </row>
    <row r="290" spans="1:18" x14ac:dyDescent="0.35">
      <c r="A290" s="1">
        <v>44941</v>
      </c>
      <c r="B290" s="1" t="str">
        <f t="shared" si="12"/>
        <v>2023</v>
      </c>
      <c r="C290" s="1" t="str">
        <f t="shared" si="13"/>
        <v>Jan</v>
      </c>
      <c r="D290" t="s">
        <v>20</v>
      </c>
      <c r="E290" t="s">
        <v>16</v>
      </c>
      <c r="F290" t="s">
        <v>26</v>
      </c>
      <c r="G290" t="s">
        <v>18</v>
      </c>
      <c r="H290" t="s">
        <v>19</v>
      </c>
      <c r="I290" s="2">
        <v>26969</v>
      </c>
      <c r="J290" s="2">
        <v>2423</v>
      </c>
      <c r="K290">
        <v>485</v>
      </c>
      <c r="L290" s="3">
        <v>2048.1999999999998</v>
      </c>
      <c r="M290" s="4">
        <v>8623.3700000000008</v>
      </c>
      <c r="N290">
        <v>8.98</v>
      </c>
      <c r="O290" s="4">
        <v>0.85</v>
      </c>
      <c r="P290" s="4">
        <f t="shared" si="14"/>
        <v>7.5946457043271893</v>
      </c>
      <c r="Q290">
        <v>20.02</v>
      </c>
      <c r="R290">
        <v>4.21</v>
      </c>
    </row>
    <row r="291" spans="1:18" x14ac:dyDescent="0.35">
      <c r="A291" s="1">
        <v>44797</v>
      </c>
      <c r="B291" s="1" t="str">
        <f t="shared" si="12"/>
        <v>2022</v>
      </c>
      <c r="C291" s="1" t="str">
        <f t="shared" si="13"/>
        <v>Aug</v>
      </c>
      <c r="D291" t="s">
        <v>20</v>
      </c>
      <c r="E291" t="s">
        <v>30</v>
      </c>
      <c r="F291" t="s">
        <v>22</v>
      </c>
      <c r="G291" t="s">
        <v>27</v>
      </c>
      <c r="H291" t="s">
        <v>33</v>
      </c>
      <c r="I291" s="2">
        <v>24618</v>
      </c>
      <c r="J291" s="2">
        <v>4736</v>
      </c>
      <c r="K291">
        <v>406</v>
      </c>
      <c r="L291" s="3">
        <v>1163.99</v>
      </c>
      <c r="M291" s="4">
        <v>4071.75</v>
      </c>
      <c r="N291">
        <v>19.239999999999998</v>
      </c>
      <c r="O291" s="4">
        <v>0.25</v>
      </c>
      <c r="P291" s="4">
        <f t="shared" si="14"/>
        <v>4.7282070030059309</v>
      </c>
      <c r="Q291">
        <v>8.57</v>
      </c>
      <c r="R291">
        <v>3.5</v>
      </c>
    </row>
    <row r="292" spans="1:18" x14ac:dyDescent="0.35">
      <c r="A292" s="1">
        <v>44677</v>
      </c>
      <c r="B292" s="1" t="str">
        <f t="shared" si="12"/>
        <v>2022</v>
      </c>
      <c r="C292" s="1" t="str">
        <f t="shared" si="13"/>
        <v>Apr</v>
      </c>
      <c r="D292" t="s">
        <v>25</v>
      </c>
      <c r="E292" t="s">
        <v>31</v>
      </c>
      <c r="F292" t="s">
        <v>26</v>
      </c>
      <c r="G292" t="s">
        <v>27</v>
      </c>
      <c r="H292" t="s">
        <v>37</v>
      </c>
      <c r="I292" s="2">
        <v>23744</v>
      </c>
      <c r="J292" s="2">
        <v>2655</v>
      </c>
      <c r="K292">
        <v>38</v>
      </c>
      <c r="L292" s="3">
        <v>2818.55</v>
      </c>
      <c r="M292" s="4">
        <v>2339.04</v>
      </c>
      <c r="N292">
        <v>11.18</v>
      </c>
      <c r="O292" s="4">
        <v>1.06</v>
      </c>
      <c r="P292" s="4">
        <f t="shared" si="14"/>
        <v>11.870577830188681</v>
      </c>
      <c r="Q292">
        <v>1.43</v>
      </c>
      <c r="R292">
        <v>0.83</v>
      </c>
    </row>
    <row r="293" spans="1:18" x14ac:dyDescent="0.35">
      <c r="A293" s="1">
        <v>44263</v>
      </c>
      <c r="B293" s="1" t="str">
        <f t="shared" si="12"/>
        <v>2021</v>
      </c>
      <c r="C293" s="1" t="str">
        <f t="shared" si="13"/>
        <v>Mar</v>
      </c>
      <c r="D293" t="s">
        <v>20</v>
      </c>
      <c r="E293" t="s">
        <v>16</v>
      </c>
      <c r="F293" t="s">
        <v>17</v>
      </c>
      <c r="G293" t="s">
        <v>18</v>
      </c>
      <c r="H293" t="s">
        <v>37</v>
      </c>
      <c r="I293" s="2">
        <v>24110</v>
      </c>
      <c r="J293" s="2">
        <v>3978</v>
      </c>
      <c r="K293">
        <v>178</v>
      </c>
      <c r="L293" s="3">
        <v>4777.72</v>
      </c>
      <c r="M293" s="4">
        <v>8970.1200000000008</v>
      </c>
      <c r="N293">
        <v>16.5</v>
      </c>
      <c r="O293" s="4">
        <v>1.2</v>
      </c>
      <c r="P293" s="4">
        <f t="shared" si="14"/>
        <v>19.816341766901701</v>
      </c>
      <c r="Q293">
        <v>4.47</v>
      </c>
      <c r="R293">
        <v>1.88</v>
      </c>
    </row>
    <row r="294" spans="1:18" x14ac:dyDescent="0.35">
      <c r="A294" s="1">
        <v>45363</v>
      </c>
      <c r="B294" s="1" t="str">
        <f t="shared" si="12"/>
        <v>2024</v>
      </c>
      <c r="C294" s="1" t="str">
        <f t="shared" si="13"/>
        <v>Mar</v>
      </c>
      <c r="D294" t="s">
        <v>25</v>
      </c>
      <c r="E294" t="s">
        <v>34</v>
      </c>
      <c r="F294" t="s">
        <v>32</v>
      </c>
      <c r="G294" t="s">
        <v>23</v>
      </c>
      <c r="H294" t="s">
        <v>33</v>
      </c>
      <c r="I294" s="2">
        <v>43948</v>
      </c>
      <c r="J294" s="2">
        <v>2897</v>
      </c>
      <c r="K294">
        <v>132</v>
      </c>
      <c r="L294" s="3">
        <v>763.55</v>
      </c>
      <c r="M294" s="4">
        <v>6165.83</v>
      </c>
      <c r="N294">
        <v>6.59</v>
      </c>
      <c r="O294" s="4">
        <v>0.26</v>
      </c>
      <c r="P294" s="4">
        <f t="shared" si="14"/>
        <v>1.737394193137344</v>
      </c>
      <c r="Q294">
        <v>4.5599999999999996</v>
      </c>
      <c r="R294">
        <v>8.08</v>
      </c>
    </row>
    <row r="295" spans="1:18" x14ac:dyDescent="0.35">
      <c r="A295" s="1">
        <v>44212</v>
      </c>
      <c r="B295" s="1" t="str">
        <f t="shared" si="12"/>
        <v>2021</v>
      </c>
      <c r="C295" s="1" t="str">
        <f t="shared" si="13"/>
        <v>Jan</v>
      </c>
      <c r="D295" t="s">
        <v>25</v>
      </c>
      <c r="E295" t="s">
        <v>16</v>
      </c>
      <c r="F295" t="s">
        <v>22</v>
      </c>
      <c r="G295" t="s">
        <v>27</v>
      </c>
      <c r="H295" t="s">
        <v>37</v>
      </c>
      <c r="I295" s="2">
        <v>12691</v>
      </c>
      <c r="J295" s="2">
        <v>2249</v>
      </c>
      <c r="K295">
        <v>115</v>
      </c>
      <c r="L295" s="3">
        <v>2392.23</v>
      </c>
      <c r="M295" s="4">
        <v>8398.6200000000008</v>
      </c>
      <c r="N295">
        <v>17.72</v>
      </c>
      <c r="O295" s="4">
        <v>1.06</v>
      </c>
      <c r="P295" s="4">
        <f t="shared" si="14"/>
        <v>18.849814829406668</v>
      </c>
      <c r="Q295">
        <v>5.1100000000000003</v>
      </c>
      <c r="R295">
        <v>3.51</v>
      </c>
    </row>
    <row r="296" spans="1:18" x14ac:dyDescent="0.35">
      <c r="A296" s="1">
        <v>45551</v>
      </c>
      <c r="B296" s="1" t="str">
        <f t="shared" si="12"/>
        <v>2024</v>
      </c>
      <c r="C296" s="1" t="str">
        <f t="shared" si="13"/>
        <v>Sep</v>
      </c>
      <c r="D296" t="s">
        <v>15</v>
      </c>
      <c r="E296" t="s">
        <v>16</v>
      </c>
      <c r="F296" t="s">
        <v>32</v>
      </c>
      <c r="G296" t="s">
        <v>23</v>
      </c>
      <c r="H296" t="s">
        <v>24</v>
      </c>
      <c r="I296" s="2">
        <v>14060</v>
      </c>
      <c r="J296" s="2">
        <v>3792</v>
      </c>
      <c r="K296">
        <v>293</v>
      </c>
      <c r="L296" s="3">
        <v>2737.8</v>
      </c>
      <c r="M296" s="4">
        <v>592.13</v>
      </c>
      <c r="N296">
        <v>26.97</v>
      </c>
      <c r="O296" s="4">
        <v>0.72</v>
      </c>
      <c r="P296" s="4">
        <f t="shared" si="14"/>
        <v>19.472261735419632</v>
      </c>
      <c r="Q296">
        <v>7.73</v>
      </c>
      <c r="R296">
        <v>0.22</v>
      </c>
    </row>
    <row r="297" spans="1:18" x14ac:dyDescent="0.35">
      <c r="A297" s="1">
        <v>45343</v>
      </c>
      <c r="B297" s="1" t="str">
        <f t="shared" si="12"/>
        <v>2024</v>
      </c>
      <c r="C297" s="1" t="str">
        <f t="shared" si="13"/>
        <v>Feb</v>
      </c>
      <c r="D297" t="s">
        <v>25</v>
      </c>
      <c r="E297" t="s">
        <v>30</v>
      </c>
      <c r="F297" t="s">
        <v>22</v>
      </c>
      <c r="G297" t="s">
        <v>27</v>
      </c>
      <c r="H297" t="s">
        <v>35</v>
      </c>
      <c r="I297" s="2">
        <v>33907</v>
      </c>
      <c r="J297" s="2">
        <v>1281</v>
      </c>
      <c r="K297">
        <v>234</v>
      </c>
      <c r="L297" s="3">
        <v>1713.83</v>
      </c>
      <c r="M297" s="4">
        <v>5233.8</v>
      </c>
      <c r="N297">
        <v>3.78</v>
      </c>
      <c r="O297" s="4">
        <v>1.34</v>
      </c>
      <c r="P297" s="4">
        <f t="shared" si="14"/>
        <v>5.0545020202318103</v>
      </c>
      <c r="Q297">
        <v>18.27</v>
      </c>
      <c r="R297">
        <v>3.05</v>
      </c>
    </row>
    <row r="298" spans="1:18" x14ac:dyDescent="0.35">
      <c r="A298" s="1">
        <v>44205</v>
      </c>
      <c r="B298" s="1" t="str">
        <f t="shared" si="12"/>
        <v>2021</v>
      </c>
      <c r="C298" s="1" t="str">
        <f t="shared" si="13"/>
        <v>Jan</v>
      </c>
      <c r="D298" t="s">
        <v>20</v>
      </c>
      <c r="E298" t="s">
        <v>29</v>
      </c>
      <c r="F298" t="s">
        <v>17</v>
      </c>
      <c r="G298" t="s">
        <v>23</v>
      </c>
      <c r="H298" t="s">
        <v>33</v>
      </c>
      <c r="I298" s="2">
        <v>22872</v>
      </c>
      <c r="J298" s="2">
        <v>1031</v>
      </c>
      <c r="K298">
        <v>300</v>
      </c>
      <c r="L298" s="3">
        <v>2720.52</v>
      </c>
      <c r="M298" s="4">
        <v>2437.64</v>
      </c>
      <c r="N298">
        <v>4.51</v>
      </c>
      <c r="O298" s="4">
        <v>2.64</v>
      </c>
      <c r="P298" s="4">
        <f t="shared" si="14"/>
        <v>11.894543546694649</v>
      </c>
      <c r="Q298">
        <v>29.1</v>
      </c>
      <c r="R298">
        <v>0.9</v>
      </c>
    </row>
    <row r="299" spans="1:18" x14ac:dyDescent="0.35">
      <c r="A299" s="1">
        <v>45631</v>
      </c>
      <c r="B299" s="1" t="str">
        <f t="shared" si="12"/>
        <v>2024</v>
      </c>
      <c r="C299" s="1" t="str">
        <f t="shared" si="13"/>
        <v>Dec</v>
      </c>
      <c r="D299" t="s">
        <v>28</v>
      </c>
      <c r="E299" t="s">
        <v>21</v>
      </c>
      <c r="F299" t="s">
        <v>17</v>
      </c>
      <c r="G299" t="s">
        <v>27</v>
      </c>
      <c r="H299" t="s">
        <v>37</v>
      </c>
      <c r="I299" s="2">
        <v>41357</v>
      </c>
      <c r="J299" s="2">
        <v>1126</v>
      </c>
      <c r="K299">
        <v>250</v>
      </c>
      <c r="L299" s="3">
        <v>345.32</v>
      </c>
      <c r="M299" s="4">
        <v>9447.61</v>
      </c>
      <c r="N299">
        <v>2.72</v>
      </c>
      <c r="O299" s="4">
        <v>0.31</v>
      </c>
      <c r="P299" s="4">
        <f t="shared" si="14"/>
        <v>0.83497352322460527</v>
      </c>
      <c r="Q299">
        <v>22.2</v>
      </c>
      <c r="R299">
        <v>27.36</v>
      </c>
    </row>
    <row r="300" spans="1:18" x14ac:dyDescent="0.35">
      <c r="A300" s="1">
        <v>44363</v>
      </c>
      <c r="B300" s="1" t="str">
        <f t="shared" si="12"/>
        <v>2021</v>
      </c>
      <c r="C300" s="1" t="str">
        <f t="shared" si="13"/>
        <v>Jun</v>
      </c>
      <c r="D300" t="s">
        <v>20</v>
      </c>
      <c r="E300" t="s">
        <v>30</v>
      </c>
      <c r="F300" t="s">
        <v>32</v>
      </c>
      <c r="G300" t="s">
        <v>27</v>
      </c>
      <c r="H300" t="s">
        <v>35</v>
      </c>
      <c r="I300" s="2">
        <v>24809</v>
      </c>
      <c r="J300" s="2">
        <v>2452</v>
      </c>
      <c r="K300">
        <v>415</v>
      </c>
      <c r="L300" s="3">
        <v>1767.35</v>
      </c>
      <c r="M300" s="4">
        <v>7344.33</v>
      </c>
      <c r="N300">
        <v>9.8800000000000008</v>
      </c>
      <c r="O300" s="4">
        <v>0.72</v>
      </c>
      <c r="P300" s="4">
        <f t="shared" si="14"/>
        <v>7.1238260308758923</v>
      </c>
      <c r="Q300">
        <v>16.920000000000002</v>
      </c>
      <c r="R300">
        <v>4.16</v>
      </c>
    </row>
    <row r="301" spans="1:18" x14ac:dyDescent="0.35">
      <c r="A301" s="1">
        <v>45052</v>
      </c>
      <c r="B301" s="1" t="str">
        <f t="shared" si="12"/>
        <v>2023</v>
      </c>
      <c r="C301" s="1" t="str">
        <f t="shared" si="13"/>
        <v>May</v>
      </c>
      <c r="D301" t="s">
        <v>25</v>
      </c>
      <c r="E301" t="s">
        <v>29</v>
      </c>
      <c r="F301" t="s">
        <v>17</v>
      </c>
      <c r="G301" t="s">
        <v>18</v>
      </c>
      <c r="H301" t="s">
        <v>24</v>
      </c>
      <c r="I301" s="2">
        <v>31199</v>
      </c>
      <c r="J301" s="2">
        <v>2164</v>
      </c>
      <c r="K301">
        <v>130</v>
      </c>
      <c r="L301" s="3">
        <v>4682.57</v>
      </c>
      <c r="M301" s="4">
        <v>7545.36</v>
      </c>
      <c r="N301">
        <v>6.94</v>
      </c>
      <c r="O301" s="4">
        <v>2.16</v>
      </c>
      <c r="P301" s="4">
        <f t="shared" si="14"/>
        <v>15.008718228148338</v>
      </c>
      <c r="Q301">
        <v>6.01</v>
      </c>
      <c r="R301">
        <v>1.61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KPIs</vt:lpstr>
      <vt:lpstr>Analysis</vt:lpstr>
      <vt:lpstr>Dashboard</vt:lpstr>
      <vt:lpstr>Data</vt:lpstr>
      <vt:lpstr>avg.roas</vt:lpstr>
      <vt:lpstr>campaigns</vt:lpstr>
      <vt:lpstr>totalconversions</vt:lpstr>
      <vt:lpstr>totalspent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Darshil</dc:creator>
  <cp:lastModifiedBy>Darshil Bhatt</cp:lastModifiedBy>
  <dcterms:created xsi:type="dcterms:W3CDTF">2025-08-19T16:32:06Z</dcterms:created>
  <dcterms:modified xsi:type="dcterms:W3CDTF">2025-08-30T19:28:01Z</dcterms:modified>
</cp:coreProperties>
</file>