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46dd33bf5eb1af69/Desktop/"/>
    </mc:Choice>
  </mc:AlternateContent>
  <xr:revisionPtr revIDLastSave="3" documentId="8_{D45B8D9E-9A00-4C95-8386-9A9DE4205386}" xr6:coauthVersionLast="47" xr6:coauthVersionMax="47" xr10:uidLastSave="{32CC7EC7-BF81-4919-A51D-E66376793F2E}"/>
  <bookViews>
    <workbookView xWindow="-108" yWindow="-108" windowWidth="23256" windowHeight="12456" activeTab="1" xr2:uid="{6180ACF6-119A-4859-9ECA-3BF08B6CD43B}"/>
  </bookViews>
  <sheets>
    <sheet name="CRM_data" sheetId="1" r:id="rId1"/>
    <sheet name="CRM_dashboard" sheetId="2" r:id="rId2"/>
  </sheets>
  <definedNames>
    <definedName name="Slicer_Gender">#N/A</definedName>
    <definedName name="Slicer_Status">#N/A</definedName>
  </definedNames>
  <calcPr calcId="0"/>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2" i="2" l="1"/>
  <c r="B25" i="2"/>
  <c r="B24" i="2"/>
  <c r="B23"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2" i="1"/>
</calcChain>
</file>

<file path=xl/sharedStrings.xml><?xml version="1.0" encoding="utf-8"?>
<sst xmlns="http://schemas.openxmlformats.org/spreadsheetml/2006/main" count="304" uniqueCount="243">
  <si>
    <t>C002</t>
  </si>
  <si>
    <t>Morey</t>
  </si>
  <si>
    <t>Ickeringill</t>
  </si>
  <si>
    <t>mickeringill0@simplemachines.org</t>
  </si>
  <si>
    <t>Male</t>
  </si>
  <si>
    <t>+967 180 756 1006</t>
  </si>
  <si>
    <t>Trilia</t>
  </si>
  <si>
    <t>customer</t>
  </si>
  <si>
    <t>25.12.2024</t>
  </si>
  <si>
    <t>Timmi</t>
  </si>
  <si>
    <t>Cluckie</t>
  </si>
  <si>
    <t>tcluckie1@vistaprint.com</t>
  </si>
  <si>
    <t>Female</t>
  </si>
  <si>
    <t>+358 872 219 6017</t>
  </si>
  <si>
    <t>Twitterbridge</t>
  </si>
  <si>
    <t>8.8.2024</t>
  </si>
  <si>
    <t>Gae</t>
  </si>
  <si>
    <t>Cordier</t>
  </si>
  <si>
    <t>gcordier2@acquirethisname.com</t>
  </si>
  <si>
    <t>+212 293 131 9060</t>
  </si>
  <si>
    <t>Janyx</t>
  </si>
  <si>
    <t>3.3.2025</t>
  </si>
  <si>
    <t>Nicola</t>
  </si>
  <si>
    <t>Chancellor</t>
  </si>
  <si>
    <t>nchancellor3@hugedomains.com</t>
  </si>
  <si>
    <t>+63 381 940 6230</t>
  </si>
  <si>
    <t>Skimia</t>
  </si>
  <si>
    <t>30.9.2024</t>
  </si>
  <si>
    <t>Quill</t>
  </si>
  <si>
    <t>Fissenden</t>
  </si>
  <si>
    <t>qfissenden4@ca.gov</t>
  </si>
  <si>
    <t>+86 492 821 3302</t>
  </si>
  <si>
    <t>Oyope</t>
  </si>
  <si>
    <t>prospect</t>
  </si>
  <si>
    <t>16.5.2025</t>
  </si>
  <si>
    <t>C001</t>
  </si>
  <si>
    <t>Tyne</t>
  </si>
  <si>
    <t>Lantiffe</t>
  </si>
  <si>
    <t>tlantiffe5@kickstarter.com</t>
  </si>
  <si>
    <t>+33 316 301 4928</t>
  </si>
  <si>
    <t>Yozio</t>
  </si>
  <si>
    <t>11.7.2025</t>
  </si>
  <si>
    <t>Jakob</t>
  </si>
  <si>
    <t>Aronson</t>
  </si>
  <si>
    <t>jaronson6@typepad.com</t>
  </si>
  <si>
    <t>+86 833 915 2908</t>
  </si>
  <si>
    <t>Pixoboo</t>
  </si>
  <si>
    <t>22.6.2025</t>
  </si>
  <si>
    <t>Berta</t>
  </si>
  <si>
    <t>Cowlam</t>
  </si>
  <si>
    <t>bcowlam7@phoca.cz</t>
  </si>
  <si>
    <t>+1 262 995 7888</t>
  </si>
  <si>
    <t>Meevee</t>
  </si>
  <si>
    <t>28.5.2025</t>
  </si>
  <si>
    <t>Andrej</t>
  </si>
  <si>
    <t>Errey</t>
  </si>
  <si>
    <t>aerrey8@about.me</t>
  </si>
  <si>
    <t>+234 220 795 7588</t>
  </si>
  <si>
    <t>lead</t>
  </si>
  <si>
    <t>6.1.2025</t>
  </si>
  <si>
    <t>Star</t>
  </si>
  <si>
    <t>Keymar</t>
  </si>
  <si>
    <t>skeymar9@salon.com</t>
  </si>
  <si>
    <t>+7 379 839 6064</t>
  </si>
  <si>
    <t>Avaveo</t>
  </si>
  <si>
    <t>15.5.2025</t>
  </si>
  <si>
    <t>Heidie</t>
  </si>
  <si>
    <t>Stirling</t>
  </si>
  <si>
    <t>hstirlinga@princeton.edu</t>
  </si>
  <si>
    <t>+86 613 195 1242</t>
  </si>
  <si>
    <t>Midel</t>
  </si>
  <si>
    <t>14.7.2025</t>
  </si>
  <si>
    <t>Averil</t>
  </si>
  <si>
    <t>Gorioli</t>
  </si>
  <si>
    <t>agoriolib@amazon.co.uk</t>
  </si>
  <si>
    <t>+351 587 473 2021</t>
  </si>
  <si>
    <t>Quamba</t>
  </si>
  <si>
    <t>2.10.2024</t>
  </si>
  <si>
    <t>Kean</t>
  </si>
  <si>
    <t>Oland</t>
  </si>
  <si>
    <t>kolandc@macromedia.com</t>
  </si>
  <si>
    <t>Non-binary</t>
  </si>
  <si>
    <t>+55 407 481 6904</t>
  </si>
  <si>
    <t>Tazz</t>
  </si>
  <si>
    <t>Kristin</t>
  </si>
  <si>
    <t>Wharfe</t>
  </si>
  <si>
    <t>kwharfed@xing.com</t>
  </si>
  <si>
    <t>+62 241 471 2357</t>
  </si>
  <si>
    <t>Eadel</t>
  </si>
  <si>
    <t>21.12.2024</t>
  </si>
  <si>
    <t>Darcy</t>
  </si>
  <si>
    <t>Callis</t>
  </si>
  <si>
    <t>dcallise@cdbaby.com</t>
  </si>
  <si>
    <t>Bigender</t>
  </si>
  <si>
    <t>+420 597 104 7592</t>
  </si>
  <si>
    <t>Realfire</t>
  </si>
  <si>
    <t>18.3.2025</t>
  </si>
  <si>
    <t>Wendie</t>
  </si>
  <si>
    <t>Negro</t>
  </si>
  <si>
    <t>wnegrof@cam.ac.uk</t>
  </si>
  <si>
    <t>+86 258 130 5028</t>
  </si>
  <si>
    <t>Quinu</t>
  </si>
  <si>
    <t>Stanislaw</t>
  </si>
  <si>
    <t>Koenraad</t>
  </si>
  <si>
    <t>skoenraadg@google.es</t>
  </si>
  <si>
    <t>+86 812 477 0563</t>
  </si>
  <si>
    <t>Gabvine</t>
  </si>
  <si>
    <t>26.12.2024</t>
  </si>
  <si>
    <t>Norbie</t>
  </si>
  <si>
    <t>Brixey</t>
  </si>
  <si>
    <t>nbrixeyh@com.com</t>
  </si>
  <si>
    <t>+351 808 940 5034</t>
  </si>
  <si>
    <t>Yakidoo</t>
  </si>
  <si>
    <t>5.2.2025</t>
  </si>
  <si>
    <t>Rusty</t>
  </si>
  <si>
    <t>Barge</t>
  </si>
  <si>
    <t>rbargei@spiegel.de</t>
  </si>
  <si>
    <t>+86 508 567 2228</t>
  </si>
  <si>
    <t>Devpulse</t>
  </si>
  <si>
    <t>15.3.2025</t>
  </si>
  <si>
    <t>Maud</t>
  </si>
  <si>
    <t>Lythgoe</t>
  </si>
  <si>
    <t>mlythgoej@kickstarter.com</t>
  </si>
  <si>
    <t>+62 166 856 9198</t>
  </si>
  <si>
    <t>Wordify</t>
  </si>
  <si>
    <t>15.1.2025</t>
  </si>
  <si>
    <t>Chicky</t>
  </si>
  <si>
    <t>Rayer</t>
  </si>
  <si>
    <t>crayerk@google.cn</t>
  </si>
  <si>
    <t>+86 879 320 4701</t>
  </si>
  <si>
    <t>Reallinks</t>
  </si>
  <si>
    <t>3.8.2024</t>
  </si>
  <si>
    <t>Brucie</t>
  </si>
  <si>
    <t>Scoullar</t>
  </si>
  <si>
    <t>bscoullarl@businessinsider.com</t>
  </si>
  <si>
    <t>+1 202 709 5654</t>
  </si>
  <si>
    <t>Dona</t>
  </si>
  <si>
    <t>Cottier</t>
  </si>
  <si>
    <t>dcottierm@europa.eu</t>
  </si>
  <si>
    <t>+51 394 760 4871</t>
  </si>
  <si>
    <t>Voonte</t>
  </si>
  <si>
    <t>11.2.2025</t>
  </si>
  <si>
    <t>Krissy</t>
  </si>
  <si>
    <t>Southcombe</t>
  </si>
  <si>
    <t>ksouthcomben@oakley.com</t>
  </si>
  <si>
    <t>+1 505 411 9426</t>
  </si>
  <si>
    <t>Livetube</t>
  </si>
  <si>
    <t>8.7.2025</t>
  </si>
  <si>
    <t>Carlie</t>
  </si>
  <si>
    <t>Cottie</t>
  </si>
  <si>
    <t>ccottieo@blog.com</t>
  </si>
  <si>
    <t>+47 424 215 8879</t>
  </si>
  <si>
    <t>Wordtune</t>
  </si>
  <si>
    <t>29.7.2025</t>
  </si>
  <si>
    <t>Vida</t>
  </si>
  <si>
    <t>Lello</t>
  </si>
  <si>
    <t>vlellop@com.com</t>
  </si>
  <si>
    <t>+48 782 153 0642</t>
  </si>
  <si>
    <t>Skipfire</t>
  </si>
  <si>
    <t>13.3.2025</t>
  </si>
  <si>
    <t>Nial</t>
  </si>
  <si>
    <t>Nicholson</t>
  </si>
  <si>
    <t>nnicholsonq@reference.com</t>
  </si>
  <si>
    <t>+62 602 796 0215</t>
  </si>
  <si>
    <t>Mybuzz</t>
  </si>
  <si>
    <t>22.2.2025</t>
  </si>
  <si>
    <t>Hubey</t>
  </si>
  <si>
    <t>Peachman</t>
  </si>
  <si>
    <t>hpeachmanr@amazon.de</t>
  </si>
  <si>
    <t>+86 219 392 9345</t>
  </si>
  <si>
    <t>Yamia</t>
  </si>
  <si>
    <t>14.3.2025</t>
  </si>
  <si>
    <t>Jens</t>
  </si>
  <si>
    <t>Menghi</t>
  </si>
  <si>
    <t>jmenghis@usnews.com</t>
  </si>
  <si>
    <t>+52 500 238 4945</t>
  </si>
  <si>
    <t>Photospace</t>
  </si>
  <si>
    <t>28.10.2024</t>
  </si>
  <si>
    <t>Monroe</t>
  </si>
  <si>
    <t>Kepp</t>
  </si>
  <si>
    <t>mkeppt@moonfruit.com</t>
  </si>
  <si>
    <t>Agender</t>
  </si>
  <si>
    <t>+380 565 412 6601</t>
  </si>
  <si>
    <t>Devshare</t>
  </si>
  <si>
    <t>27.1.2025</t>
  </si>
  <si>
    <t>C003</t>
  </si>
  <si>
    <t>C004</t>
  </si>
  <si>
    <t>C005</t>
  </si>
  <si>
    <t>C006</t>
  </si>
  <si>
    <t>C007</t>
  </si>
  <si>
    <t>C008</t>
  </si>
  <si>
    <t>C009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</si>
  <si>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</si>
  <si>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</si>
  <si>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</si>
  <si>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</si>
  <si>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</si>
  <si>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</si>
  <si>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</si>
  <si>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</si>
  <si>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</si>
  <si>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</si>
  <si>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</si>
  <si>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</si>
  <si>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</si>
  <si>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</si>
  <si>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</si>
  <si>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</si>
  <si>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</si>
  <si>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</si>
  <si>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</si>
  <si>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</si>
  <si>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</si>
  <si>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Customer_id</t>
  </si>
  <si>
    <t>Gender</t>
  </si>
  <si>
    <t>Phone</t>
  </si>
  <si>
    <t>Company</t>
  </si>
  <si>
    <t>Status</t>
  </si>
  <si>
    <t>Last_date_contact</t>
  </si>
  <si>
    <t>Email</t>
  </si>
  <si>
    <t>Last_name</t>
  </si>
  <si>
    <t>First_name</t>
  </si>
  <si>
    <t>Missed_payment</t>
  </si>
  <si>
    <t>Risk_level</t>
  </si>
  <si>
    <t>Risk_Score</t>
  </si>
  <si>
    <t>CRM Risk Dashboard</t>
  </si>
  <si>
    <t>Visual summary of customer risk levels and payment behaviour.</t>
  </si>
  <si>
    <t>high</t>
  </si>
  <si>
    <t>low</t>
  </si>
  <si>
    <t>medium</t>
  </si>
  <si>
    <t>Grand Total</t>
  </si>
  <si>
    <t>Count of Risk_level</t>
  </si>
  <si>
    <t>Sum of Missed_payment</t>
  </si>
  <si>
    <t>STATUS</t>
  </si>
  <si>
    <t>RISK LEVEL</t>
  </si>
  <si>
    <t>INSIGHT</t>
  </si>
  <si>
    <t>VALUE</t>
  </si>
  <si>
    <t>Total Customers</t>
  </si>
  <si>
    <t>High Risk Count</t>
  </si>
  <si>
    <t>Medium Risk Count</t>
  </si>
  <si>
    <t>Low Risk Count</t>
  </si>
  <si>
    <t>SLICERS</t>
  </si>
  <si>
    <r>
      <rPr>
        <sz val="16"/>
        <color rgb="FFFFFF00"/>
        <rFont val="Eras Bold ITC"/>
        <family val="2"/>
      </rPr>
      <t>SUMMARY TABLE</t>
    </r>
    <r>
      <rPr>
        <sz val="11"/>
        <color rgb="FFFFFF00"/>
        <rFont val="Eras Bold IT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</si>
</sst>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14"/>
      <color theme="1"/>
      <name val="Calibri"/>
      <family val="2"/>
      <scheme val="minor"/>
    </font>
    <font>
      <b/>
      <sz val="16"/>
      <color rgb="FFFFFF00"/>
      <name val="Eras Bold ITC"/>
      <family val="2"/>
    </font>
    <font>
      <b/>
      <sz val="11"/>
      <color rgb="FFFFFF00"/>
      <name val="Eras Bold ITC"/>
      <family val="2"/>
    </font>
    <font>
      <b/>
      <sz val="14"/>
      <color rgb="FFFFFF00"/>
      <name val="Eras Bold ITC"/>
      <family val="2"/>
    </font>
    <font>
      <sz val="11"/>
      <color rgb="FFFFFF00"/>
      <name val="Eras Bold ITC"/>
      <family val="2"/>
    </font>
    <font>
      <b/>
      <sz val="14"/>
      <color theme="8" tint="-0.499984740745262"/>
      <name val="Calibri"/>
      <family val="2"/>
      <scheme val="minor"/>
    </font>
    <font>
      <sz val="14"/>
      <color theme="1"/>
      <name val="Eras Bold ITC"/>
      <family val="2"/>
    </font>
    <font>
      <sz val="16"/>
      <color rgb="FFFFFF00"/>
      <name val="Eras Bold ITC"/>
      <family val="2"/>
    </font>
    <font>
      <b/>
      <sz val="24"/>
      <color rgb="FFFFFF00"/>
      <name val="Algerian"/>
      <family val="5"/>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EC6262"/>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B050"/>
      </left>
      <right style="thin">
        <color rgb="FF00B050"/>
      </right>
      <top style="thin">
        <color rgb="FF00B050"/>
      </top>
      <bottom style="thin">
        <color rgb="FF00B050"/>
      </bottom>
      <diagonal/>
    </border>
    <border>
      <left/>
      <right/>
      <top/>
      <bottom style="thin">
        <color rgb="FF00B050"/>
      </bottom>
      <diagonal/>
    </border>
    <border>
      <left style="thin">
        <color rgb="FF00B050"/>
      </left>
      <right style="thin">
        <color rgb="FF00B050"/>
      </right>
      <top style="thin">
        <color rgb="FF00B05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xf numFmtId="0" fontId="0" fillId="0" borderId="0" xfId="0" applyAlignment="1">
      <alignment horizontal="left"/>
    </xf>
    <xf numFmtId="0" fontId="0" fillId="0" borderId="0" xfId="0" applyNumberFormat="1"/>
    <xf numFmtId="0" fontId="0" fillId="34" borderId="0" xfId="0" applyFill="1" applyAlignment="1"/>
    <xf numFmtId="0" fontId="18" fillId="39" borderId="11" xfId="0" applyFont="1" applyFill="1" applyBorder="1" applyAlignment="1">
      <alignment vertical="center"/>
    </xf>
    <xf numFmtId="0" fontId="0" fillId="39" borderId="11" xfId="0" applyFill="1" applyBorder="1" applyAlignment="1">
      <alignment vertical="center"/>
    </xf>
    <xf numFmtId="0" fontId="22" fillId="40" borderId="10" xfId="0" applyNumberFormat="1" applyFont="1" applyFill="1" applyBorder="1" applyAlignment="1">
      <alignment horizontal="center"/>
    </xf>
    <xf numFmtId="0" fontId="22" fillId="40" borderId="12" xfId="0" applyFont="1" applyFill="1" applyBorder="1" applyAlignment="1">
      <alignment horizontal="center"/>
    </xf>
    <xf numFmtId="0" fontId="21" fillId="0" borderId="0" xfId="0" pivotButton="1" applyFont="1"/>
    <xf numFmtId="0" fontId="23" fillId="40" borderId="0" xfId="0" applyFont="1" applyFill="1"/>
    <xf numFmtId="0" fontId="20" fillId="40" borderId="0" xfId="0" applyFont="1" applyFill="1" applyAlignment="1">
      <alignment horizontal="center" vertical="center"/>
    </xf>
    <xf numFmtId="0" fontId="21" fillId="40" borderId="0" xfId="0" applyFont="1" applyFill="1" applyAlignment="1">
      <alignment horizontal="center" vertical="center"/>
    </xf>
    <xf numFmtId="0" fontId="23" fillId="0" borderId="0" xfId="0" applyFont="1"/>
    <xf numFmtId="0" fontId="24" fillId="34" borderId="0" xfId="0" applyFont="1" applyFill="1" applyAlignment="1"/>
    <xf numFmtId="0" fontId="25" fillId="37" borderId="0" xfId="0" applyFont="1" applyFill="1" applyAlignment="1">
      <alignment horizontal="left"/>
    </xf>
    <xf numFmtId="0" fontId="25" fillId="37" borderId="0" xfId="0" quotePrefix="1" applyFont="1" applyFill="1"/>
    <xf numFmtId="0" fontId="25" fillId="36" borderId="0" xfId="0" applyFont="1" applyFill="1" applyAlignment="1">
      <alignment horizontal="left"/>
    </xf>
    <xf numFmtId="0" fontId="25" fillId="33" borderId="0" xfId="0" applyFont="1" applyFill="1" applyAlignment="1">
      <alignment horizontal="left"/>
    </xf>
    <xf numFmtId="0" fontId="25" fillId="35" borderId="0" xfId="0" applyFont="1" applyFill="1" applyAlignment="1">
      <alignment horizontal="left"/>
    </xf>
    <xf numFmtId="0" fontId="23" fillId="40" borderId="0" xfId="0" applyFont="1" applyFill="1" applyAlignment="1">
      <alignment horizontal="center" vertical="center"/>
    </xf>
    <xf numFmtId="0" fontId="19" fillId="33" borderId="0" xfId="0" applyFont="1" applyFill="1"/>
    <xf numFmtId="0" fontId="19" fillId="37" borderId="0" xfId="0" applyFont="1" applyFill="1"/>
    <xf numFmtId="0" fontId="27" fillId="38"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name val="Eras Bold ITC"/>
        <scheme val="none"/>
      </font>
    </dxf>
    <dxf>
      <font>
        <b/>
      </font>
    </dxf>
    <dxf>
      <font>
        <color rgb="FFFFFF00"/>
      </font>
    </dxf>
    <dxf>
      <font>
        <name val="Eras Bold ITC"/>
        <scheme val="none"/>
      </font>
    </dxf>
    <dxf>
      <font>
        <name val="Eras Bold ITC"/>
        <scheme val="none"/>
      </font>
    </dxf>
    <dxf>
      <font>
        <color rgb="FFFFFF00"/>
      </font>
    </dxf>
    <dxf>
      <font>
        <color rgb="FFFFFF00"/>
      </font>
    </dxf>
    <dxf>
      <fill>
        <patternFill>
          <bgColor theme="4"/>
        </patternFill>
      </fill>
    </dxf>
    <dxf>
      <font>
        <name val="Eras Bold ITC"/>
        <scheme val="none"/>
      </font>
    </dxf>
    <dxf>
      <font>
        <name val="Eras Bold ITC"/>
        <scheme val="none"/>
      </font>
    </dxf>
    <dxf>
      <fill>
        <patternFill patternType="solid">
          <bgColor rgb="FF0070C0"/>
        </patternFill>
      </fill>
    </dxf>
    <dxf>
      <fill>
        <patternFill patternType="solid">
          <bgColor rgb="FF0070C0"/>
        </patternFill>
      </fill>
    </dxf>
    <dxf>
      <font>
        <color rgb="FFFFFF00"/>
      </font>
    </dxf>
    <dxf>
      <font>
        <color rgb="FFFFFF00"/>
      </font>
    </dxf>
    <dxf>
      <font>
        <name val="Eras Bold ITC"/>
        <scheme val="none"/>
      </font>
    </dxf>
    <dxf>
      <font>
        <b/>
      </font>
    </dxf>
    <dxf>
      <font>
        <color rgb="FFFFFF00"/>
      </font>
    </dxf>
    <dxf>
      <font>
        <color rgb="FFFF0000"/>
      </font>
    </dxf>
    <dxf>
      <font>
        <color rgb="FFFFFF00"/>
      </font>
    </dxf>
    <dxf>
      <font>
        <color rgb="FF00B050"/>
      </font>
    </dxf>
    <dxf>
      <font>
        <color rgb="FFE2AC00"/>
      </font>
    </dxf>
  </dxfs>
  <tableStyles count="2" defaultTableStyle="TableStyleMedium2" defaultPivotStyle="PivotStyleLight16">
    <tableStyle name="Slicer Style 1" pivot="0" table="0" count="1" xr9:uid="{96BCC6F7-7155-4CD3-9C7A-694F1165EB34}">
      <tableStyleElement type="wholeTable" dxfId="7"/>
    </tableStyle>
    <tableStyle name="Slicer Style 2" pivot="0" table="0" count="0" xr9:uid="{BC47B3DD-4A82-4A58-BA84-5B556304F356}"/>
  </tableStyles>
  <colors>
    <mruColors>
      <color rgb="FF44F250"/>
      <color rgb="FFEC6262"/>
      <color rgb="FFE2AC00"/>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[crm_risk_dashboard.xlsx]CRM_dashboard!PivotTable1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r>
              <a:rPr lang="en-US">
                <a:solidFill>
                  <a:schemeClr val="bg1"/>
                </a:solidFill>
                <a:latin typeface="Eras Bold ITC" panose="020B0907030504020204" pitchFamily="34" charset="0"/>
              </a:rPr>
              <a:t>RISK LEVEL DISTRIBUTION</a:t>
            </a:r>
          </a:p>
        </c:rich>
      </c:tx>
      <c:layout>
        <c:manualLayout>
          <c:xMode val="edge"/>
          <c:yMode val="edge"/>
          <c:x val="0.2066830355882934"/>
          <c:y val="0.109437806288199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Eras Bold ITC" panose="020B0907030504020204" pitchFamily="34" charset="0"/>
              <a:ea typeface="+mn-ea"/>
              <a:cs typeface="+mn-cs"/>
            </a:defRPr>
          </a:pPr>
          <a:endParaRPr lang="en-US"/>
        </a:p>
      </c:txPr>
    </c:title>
    <c:autoTitleDeleted val="0"/>
    <c:pivotFmts>
      <c:pivotFmt>
        <c:idx val="0"/>
        <c:spPr>
          <a:solidFill>
            <a:schemeClr val="accent5"/>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hade val="65000"/>
            </a:schemeClr>
          </a:solidFill>
          <a:ln w="25400">
            <a:solidFill>
              <a:schemeClr val="lt1"/>
            </a:solidFill>
          </a:ln>
          <a:effectLst/>
          <a:sp3d contourW="25400">
            <a:contourClr>
              <a:schemeClr val="lt1"/>
            </a:contourClr>
          </a:sp3d>
        </c:spPr>
        <c:dLbl>
          <c:idx val="0"/>
          <c:layout>
            <c:manualLayout>
              <c:x val="-5.0813036811258811E-3"/>
              <c:y val="-0.1053889540403194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Eras Bold ITC" panose="020B0907030504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4638472610278537E-2"/>
                  <c:h val="0.21554373522458628"/>
                </c:manualLayout>
              </c15:layout>
            </c:ext>
          </c:extLst>
        </c:dLbl>
      </c:pivotFmt>
      <c:pivotFmt>
        <c:idx val="2"/>
        <c:spPr>
          <a:solidFill>
            <a:schemeClr val="accent5"/>
          </a:solidFill>
          <a:ln w="25400">
            <a:solidFill>
              <a:schemeClr val="lt1"/>
            </a:solidFill>
          </a:ln>
          <a:effectLst/>
          <a:sp3d contourW="25400">
            <a:contourClr>
              <a:schemeClr val="lt1"/>
            </a:contourClr>
          </a:sp3d>
        </c:spPr>
        <c:dLbl>
          <c:idx val="0"/>
          <c:layout>
            <c:manualLayout>
              <c:x val="0.12843371057112485"/>
              <c:y val="-2.9453254857426402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Eras Bold ITC" panose="020B0907030504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1766738163105957"/>
                  <c:h val="0.2567980864094116"/>
                </c:manualLayout>
              </c15:layout>
            </c:ext>
          </c:extLst>
        </c:dLbl>
      </c:pivotFmt>
      <c:pivotFmt>
        <c:idx val="3"/>
        <c:spPr>
          <a:solidFill>
            <a:schemeClr val="accent5">
              <a:tint val="65000"/>
            </a:schemeClr>
          </a:solidFill>
          <a:ln w="25400">
            <a:solidFill>
              <a:schemeClr val="lt1"/>
            </a:solidFill>
          </a:ln>
          <a:effectLst/>
          <a:sp3d contourW="25400">
            <a:contourClr>
              <a:schemeClr val="lt1"/>
            </a:contourClr>
          </a:sp3d>
        </c:spPr>
        <c:dLbl>
          <c:idx val="0"/>
          <c:layout>
            <c:manualLayout>
              <c:x val="4.9364998729997465E-2"/>
              <c:y val="-9.15019363838261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Eras Bold ITC" panose="020B0907030504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690768492648083E-2"/>
          <c:y val="0.31618670043866892"/>
          <c:w val="0.74969192852741839"/>
          <c:h val="0.58372097359943687"/>
        </c:manualLayout>
      </c:layout>
      <c:pie3DChart>
        <c:varyColors val="1"/>
        <c:ser>
          <c:idx val="0"/>
          <c:order val="0"/>
          <c:tx>
            <c:strRef>
              <c:f>CRM_dashboard!$B$4</c:f>
              <c:strCache>
                <c:ptCount val="1"/>
                <c:pt idx="0">
                  <c:v>Total</c:v>
                </c:pt>
              </c:strCache>
            </c:strRef>
          </c:tx>
          <c:dPt>
            <c:idx val="0"/>
            <c:bubble3D val="0"/>
            <c:spPr>
              <a:solidFill>
                <a:schemeClr val="accent5">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F7EB-4E47-B34E-E0F2BE2719A6}"/>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EB-4E47-B34E-E0F2BE2719A6}"/>
              </c:ext>
            </c:extLst>
          </c:dPt>
          <c:dPt>
            <c:idx val="2"/>
            <c:bubble3D val="0"/>
            <c:explosion val="7"/>
            <c:spPr>
              <a:solidFill>
                <a:schemeClr val="accent5">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F7EB-4E47-B34E-E0F2BE2719A6}"/>
              </c:ext>
            </c:extLst>
          </c:dPt>
          <c:dLbls>
            <c:dLbl>
              <c:idx val="0"/>
              <c:layout>
                <c:manualLayout>
                  <c:x val="-5.0813036811258811E-3"/>
                  <c:y val="-0.1053889540403194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Eras Bold ITC" panose="020B0907030504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4638472610278537E-2"/>
                      <c:h val="0.21554373522458628"/>
                    </c:manualLayout>
                  </c15:layout>
                </c:ext>
                <c:ext xmlns:c16="http://schemas.microsoft.com/office/drawing/2014/chart" uri="{C3380CC4-5D6E-409C-BE32-E72D297353CC}">
                  <c16:uniqueId val="{00000002-F7EB-4E47-B34E-E0F2BE2719A6}"/>
                </c:ext>
              </c:extLst>
            </c:dLbl>
            <c:dLbl>
              <c:idx val="1"/>
              <c:layout>
                <c:manualLayout>
                  <c:x val="0.12843371057112485"/>
                  <c:y val="-2.9453254857426402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Eras Bold ITC" panose="020B0907030504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1766738163105957"/>
                      <c:h val="0.2567980864094116"/>
                    </c:manualLayout>
                  </c15:layout>
                </c:ext>
                <c:ext xmlns:c16="http://schemas.microsoft.com/office/drawing/2014/chart" uri="{C3380CC4-5D6E-409C-BE32-E72D297353CC}">
                  <c16:uniqueId val="{00000003-F7EB-4E47-B34E-E0F2BE2719A6}"/>
                </c:ext>
              </c:extLst>
            </c:dLbl>
            <c:dLbl>
              <c:idx val="2"/>
              <c:layout>
                <c:manualLayout>
                  <c:x val="4.9364998729997465E-2"/>
                  <c:y val="-9.15019363838261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Eras Bold ITC" panose="020B0907030504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7EB-4E47-B34E-E0F2BE2719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CRM_dashboard!$A$5:$A$8</c:f>
              <c:strCache>
                <c:ptCount val="3"/>
                <c:pt idx="0">
                  <c:v>high</c:v>
                </c:pt>
                <c:pt idx="1">
                  <c:v>low</c:v>
                </c:pt>
                <c:pt idx="2">
                  <c:v>medium</c:v>
                </c:pt>
              </c:strCache>
            </c:strRef>
          </c:cat>
          <c:val>
            <c:numRef>
              <c:f>CRM_dashboard!$B$5:$B$8</c:f>
              <c:numCache>
                <c:formatCode>General</c:formatCode>
                <c:ptCount val="3"/>
                <c:pt idx="0">
                  <c:v>12</c:v>
                </c:pt>
                <c:pt idx="1">
                  <c:v>6</c:v>
                </c:pt>
                <c:pt idx="2">
                  <c:v>12</c:v>
                </c:pt>
              </c:numCache>
            </c:numRef>
          </c:val>
          <c:extLst>
            <c:ext xmlns:c16="http://schemas.microsoft.com/office/drawing/2014/chart" uri="{C3380CC4-5D6E-409C-BE32-E72D297353CC}">
              <c16:uniqueId val="{00000000-F7EB-4E47-B34E-E0F2BE2719A6}"/>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[crm_risk_dashboard.xlsx]CRM_dashboard!PivotTable2</c:name>
    <c:fmtId val="13"/>
  </c:pivotSource>
  <c:chart>
    <c:title>
      <c:tx>
        <c:rich>
          <a:bodyPr rot="0" spcFirstLastPara="1" vertOverflow="ellipsis" vert="horz" wrap="square" anchor="ctr" anchorCtr="1"/>
          <a:lstStyle/>
          <a:p>
            <a:pPr>
              <a:defRPr sz="1400" b="1" i="0" u="none" strike="noStrike" kern="1200" cap="all" spc="100" normalizeH="0" baseline="0">
                <a:solidFill>
                  <a:schemeClr val="lt1"/>
                </a:solidFill>
                <a:latin typeface="Eras Bold ITC" panose="020B0907030504020204" pitchFamily="34" charset="0"/>
                <a:ea typeface="+mn-ea"/>
                <a:cs typeface="+mn-cs"/>
              </a:defRPr>
            </a:pPr>
            <a:r>
              <a:rPr lang="en-US" sz="1400">
                <a:latin typeface="Eras Bold ITC" panose="020B0907030504020204" pitchFamily="34" charset="0"/>
              </a:rPr>
              <a:t>MISSED PAYMENTS BY CUSTOMER STATUS</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lt1"/>
              </a:solidFill>
              <a:latin typeface="Eras Bold ITC" panose="020B0907030504020204" pitchFamily="34" charset="0"/>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circle"/>
          <c:size val="5"/>
          <c:spPr>
            <a:solidFill>
              <a:schemeClr val="accent5"/>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CRM_dashboard!$B$15</c:f>
              <c:strCache>
                <c:ptCount val="1"/>
                <c:pt idx="0">
                  <c:v>Total</c:v>
                </c:pt>
              </c:strCache>
            </c:strRef>
          </c:tx>
          <c:spPr>
            <a:pattFill prst="ltUpDiag">
              <a:fgClr>
                <a:schemeClr val="accent5"/>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CRM_dashboard!$A$16:$A$19</c:f>
              <c:strCache>
                <c:ptCount val="3"/>
                <c:pt idx="0">
                  <c:v>customer</c:v>
                </c:pt>
                <c:pt idx="1">
                  <c:v>lead</c:v>
                </c:pt>
                <c:pt idx="2">
                  <c:v>prospect</c:v>
                </c:pt>
              </c:strCache>
            </c:strRef>
          </c:cat>
          <c:val>
            <c:numRef>
              <c:f>CRM_dashboard!$B$16:$B$19</c:f>
              <c:numCache>
                <c:formatCode>General</c:formatCode>
                <c:ptCount val="3"/>
                <c:pt idx="0">
                  <c:v>30</c:v>
                </c:pt>
                <c:pt idx="1">
                  <c:v>21</c:v>
                </c:pt>
                <c:pt idx="2">
                  <c:v>40</c:v>
                </c:pt>
              </c:numCache>
            </c:numRef>
          </c:val>
          <c:extLst>
            <c:ext xmlns:c16="http://schemas.microsoft.com/office/drawing/2014/chart" uri="{C3380CC4-5D6E-409C-BE32-E72D297353CC}">
              <c16:uniqueId val="{00000000-639A-42FF-8709-EFB419D770BB}"/>
            </c:ext>
          </c:extLst>
        </c:ser>
        <c:dLbls>
          <c:dLblPos val="inEnd"/>
          <c:showLegendKey val="0"/>
          <c:showVal val="1"/>
          <c:showCatName val="0"/>
          <c:showSerName val="0"/>
          <c:showPercent val="0"/>
          <c:showBubbleSize val="0"/>
        </c:dLbls>
        <c:gapWidth val="269"/>
        <c:overlap val="-20"/>
        <c:axId val="837304448"/>
        <c:axId val="837306848"/>
      </c:barChart>
      <c:catAx>
        <c:axId val="837304448"/>
        <c:scaling>
          <c:orientation val="minMax"/>
        </c:scaling>
        <c:delete val="0"/>
        <c:axPos val="l"/>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37306848"/>
        <c:crosses val="autoZero"/>
        <c:auto val="1"/>
        <c:lblAlgn val="ctr"/>
        <c:lblOffset val="100"/>
        <c:noMultiLvlLbl val="0"/>
      </c:catAx>
      <c:valAx>
        <c:axId val="8373068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7304448"/>
        <c:crosses val="autoZero"/>
        <c:crossBetween val="between"/>
      </c:valAx>
      <c:spPr>
        <a:solidFill>
          <a:srgbClr val="0070C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167640</xdr:rowOff>
    </xdr:from>
    <xdr:to>
      <xdr:col>11</xdr:col>
      <xdr:colOff>601980</xdr:colOff>
      <xdr:row>14</xdr:row>
      <xdr:rowOff>121920</xdr:rowOff>
    </xdr:to>
    <xdr:graphicFrame macro="">
      <xdr:nvGraphicFramePr>
        <xdr:cNvPr id="3" name="Chart 2">
          <a:extLst>
            <a:ext uri="{FF2B5EF4-FFF2-40B4-BE49-F238E27FC236}">
              <a16:creationId xmlns:a16="http://schemas.microsoft.com/office/drawing/2014/main" id="{46601A94-1F08-B7B2-79BD-425229BE1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15</xdr:row>
      <xdr:rowOff>45720</xdr:rowOff>
    </xdr:from>
    <xdr:to>
      <xdr:col>12</xdr:col>
      <xdr:colOff>0</xdr:colOff>
      <xdr:row>27</xdr:row>
      <xdr:rowOff>160020</xdr:rowOff>
    </xdr:to>
    <xdr:graphicFrame macro="">
      <xdr:nvGraphicFramePr>
        <xdr:cNvPr id="4" name="Chart 3">
          <a:extLst>
            <a:ext uri="{FF2B5EF4-FFF2-40B4-BE49-F238E27FC236}">
              <a16:creationId xmlns:a16="http://schemas.microsoft.com/office/drawing/2014/main" id="{4487B25C-72AD-7684-8E56-E2C7FA7A8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139140</xdr:colOff>
      <xdr:row>2</xdr:row>
      <xdr:rowOff>167640</xdr:rowOff>
    </xdr:from>
    <xdr:to>
      <xdr:col>4</xdr:col>
      <xdr:colOff>479370</xdr:colOff>
      <xdr:row>18</xdr:row>
      <xdr:rowOff>144780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E94FFBAE-42E9-CF1D-7599-6D64A1E5EA6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02680" y="822960"/>
              <a:ext cx="1719450" cy="290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144780</xdr:colOff>
      <xdr:row>19</xdr:row>
      <xdr:rowOff>15240</xdr:rowOff>
    </xdr:from>
    <xdr:to>
      <xdr:col>4</xdr:col>
      <xdr:colOff>495300</xdr:colOff>
      <xdr:row>24</xdr:row>
      <xdr:rowOff>213359</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EDDF4BF7-F102-F8D4-49B5-428333FAE18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608320" y="3916680"/>
              <a:ext cx="1729740" cy="134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0.505400000002" createdVersion="8" refreshedVersion="8" minRefreshableVersion="3" recordCount="30" xr:uid="{40729ADB-DEC3-48EA-AFB0-53599024FC4F}">
  <cacheSource type="worksheet">
    <worksheetSource name="Table1"/>
  </cacheSource>
  <cacheFields count="12">
    <cacheField name="Customer_id" numFmtId="0">
      <sharedItems count="30">
        <s v="C001"/>
        <s v="C002"/>
        <s v="C003"/>
        <s v="C004"/>
        <s v="C005"/>
        <s v="C006"/>
        <s v="C007"/>
        <s v="C008"/>
        <s v="C009"/>
        <s v="C0010"/>
        <s v="C0011"/>
        <s v="C0012"/>
        <s v="C0013"/>
        <s v="C0014"/>
        <s v="C0015"/>
        <s v="C0016"/>
        <s v="C0017"/>
        <s v="C0018"/>
        <s v="C0019"/>
        <s v="C0020"/>
        <s v="C0021"/>
        <s v="C0022"/>
        <s v="C0023"/>
        <s v="C0024"/>
        <s v="C0025"/>
        <s v="C0026"/>
        <s v="C0027"/>
        <s v="C0028"/>
        <s v="C0029"/>
        <s v="C0030"/>
      </sharedItems>
    </cacheField>
    <cacheField name="First_name" numFmtId="0">
      <sharedItems/>
    </cacheField>
    <cacheField name="Last_name" numFmtId="0">
      <sharedItems/>
    </cacheField>
    <cacheField name="Email" numFmtId="0">
      <sharedItems count="30">
        <s v="mickeringill0@simplemachines.org"/>
        <s v="tcluckie1@vistaprint.com"/>
        <s v="gcordier2@acquirethisname.com"/>
        <s v="nchancellor3@hugedomains.com"/>
        <s v="qfissenden4@ca.gov"/>
        <s v="tlantiffe5@kickstarter.com"/>
        <s v="jaronson6@typepad.com"/>
        <s v="bcowlam7@phoca.cz"/>
        <s v="aerrey8@about.me"/>
        <s v="skeymar9@salon.com"/>
        <s v="hstirlinga@princeton.edu"/>
        <s v="agoriolib@amazon.co.uk"/>
        <s v="kolandc@macromedia.com"/>
        <s v="kwharfed@xing.com"/>
        <s v="dcallise@cdbaby.com"/>
        <s v="wnegrof@cam.ac.uk"/>
        <s v="skoenraadg@google.es"/>
        <s v="nbrixeyh@com.com"/>
        <s v="rbargei@spiegel.de"/>
        <s v="mlythgoej@kickstarter.com"/>
        <s v="crayerk@google.cn"/>
        <s v="bscoullarl@businessinsider.com"/>
        <s v="dcottierm@europa.eu"/>
        <s v="ksouthcomben@oakley.com"/>
        <s v="ccottieo@blog.com"/>
        <s v="vlellop@com.com"/>
        <s v="nnicholsonq@reference.com"/>
        <s v="hpeachmanr@amazon.de"/>
        <s v="jmenghis@usnews.com"/>
        <s v="mkeppt@moonfruit.com"/>
      </sharedItems>
    </cacheField>
    <cacheField name="Gender" numFmtId="0">
      <sharedItems count="5">
        <s v="Male"/>
        <s v="Female"/>
        <s v="Non-binary"/>
        <s v="Bigender"/>
        <s v="Agender"/>
      </sharedItems>
    </cacheField>
    <cacheField name="Phone" numFmtId="0">
      <sharedItems/>
    </cacheField>
    <cacheField name="Company" numFmtId="0">
      <sharedItems/>
    </cacheField>
    <cacheField name="Status" numFmtId="0">
      <sharedItems count="3">
        <s v="customer"/>
        <s v="prospect"/>
        <s v="lead"/>
      </sharedItems>
    </cacheField>
    <cacheField name="Last_date_contact" numFmtId="0">
      <sharedItems/>
    </cacheField>
    <cacheField name="Missed_payment" numFmtId="0">
      <sharedItems containsSemiMixedTypes="0" containsString="0" containsNumber="1" containsInteger="1" minValue="1" maxValue="5"/>
    </cacheField>
    <cacheField name="Risk_Score" numFmtId="0">
      <sharedItems containsSemiMixedTypes="0" containsString="0" containsNumber="1" containsInteger="1" minValue="3" maxValue="9"/>
    </cacheField>
    <cacheField name="Risk_level" numFmtId="0">
      <sharedItems count="3">
        <s v="medium"/>
        <s v="low"/>
        <s v="high"/>
      </sharedItems>
    </cacheField>
  </cacheFields>
  <extLst>
    <ext xmlns:x14="http://schemas.microsoft.com/office/spreadsheetml/2009/9/main" uri="{725AE2AE-9491-48be-B2B4-4EB974FC3084}">
      <x14:pivotCacheDefinition pivotCacheId="1244979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Morey"/>
    <s v="Ickeringill"/>
    <x v="0"/>
    <x v="0"/>
    <s v="+967 180 756 1006"/>
    <s v="Trilia"/>
    <x v="0"/>
    <s v="25.12.2024"/>
    <n v="3"/>
    <n v="6"/>
    <x v="0"/>
  </r>
  <r>
    <x v="1"/>
    <s v="Timmi"/>
    <s v="Cluckie"/>
    <x v="1"/>
    <x v="1"/>
    <s v="+358 872 219 6017"/>
    <s v="Twitterbridge"/>
    <x v="0"/>
    <s v="8.8.2024"/>
    <n v="1"/>
    <n v="3"/>
    <x v="1"/>
  </r>
  <r>
    <x v="2"/>
    <s v="Gae"/>
    <s v="Cordier"/>
    <x v="2"/>
    <x v="1"/>
    <s v="+212 293 131 9060"/>
    <s v="Janyx"/>
    <x v="0"/>
    <s v="3.3.2025"/>
    <n v="4"/>
    <n v="9"/>
    <x v="2"/>
  </r>
  <r>
    <x v="3"/>
    <s v="Nicola"/>
    <s v="Chancellor"/>
    <x v="3"/>
    <x v="0"/>
    <s v="+63 381 940 6230"/>
    <s v="Skimia"/>
    <x v="0"/>
    <s v="30.9.2024"/>
    <n v="5"/>
    <n v="9"/>
    <x v="2"/>
  </r>
  <r>
    <x v="4"/>
    <s v="Quill"/>
    <s v="Fissenden"/>
    <x v="4"/>
    <x v="0"/>
    <s v="+86 492 821 3302"/>
    <s v="Oyope"/>
    <x v="1"/>
    <s v="16.5.2025"/>
    <n v="4"/>
    <n v="9"/>
    <x v="2"/>
  </r>
  <r>
    <x v="5"/>
    <s v="Tyne"/>
    <s v="Lantiffe"/>
    <x v="5"/>
    <x v="1"/>
    <s v="+33 316 301 4928"/>
    <s v="Yozio"/>
    <x v="1"/>
    <s v="11.7.2025"/>
    <n v="3"/>
    <n v="6"/>
    <x v="0"/>
  </r>
  <r>
    <x v="6"/>
    <s v="Jakob"/>
    <s v="Aronson"/>
    <x v="6"/>
    <x v="0"/>
    <s v="+86 833 915 2908"/>
    <s v="Pixoboo"/>
    <x v="1"/>
    <s v="22.6.2025"/>
    <n v="1"/>
    <n v="3"/>
    <x v="1"/>
  </r>
  <r>
    <x v="7"/>
    <s v="Berta"/>
    <s v="Cowlam"/>
    <x v="7"/>
    <x v="1"/>
    <s v="+1 262 995 7888"/>
    <s v="Meevee"/>
    <x v="1"/>
    <s v="28.5.2025"/>
    <n v="4"/>
    <n v="9"/>
    <x v="2"/>
  </r>
  <r>
    <x v="8"/>
    <s v="Andrej"/>
    <s v="Errey"/>
    <x v="8"/>
    <x v="0"/>
    <s v="+234 220 795 7588"/>
    <s v="Meevee"/>
    <x v="2"/>
    <s v="6.1.2025"/>
    <n v="2"/>
    <n v="6"/>
    <x v="0"/>
  </r>
  <r>
    <x v="9"/>
    <s v="Star"/>
    <s v="Keymar"/>
    <x v="9"/>
    <x v="1"/>
    <s v="+7 379 839 6064"/>
    <s v="Avaveo"/>
    <x v="1"/>
    <s v="15.5.2025"/>
    <n v="5"/>
    <n v="9"/>
    <x v="2"/>
  </r>
  <r>
    <x v="10"/>
    <s v="Heidie"/>
    <s v="Stirling"/>
    <x v="10"/>
    <x v="1"/>
    <s v="+86 613 195 1242"/>
    <s v="Midel"/>
    <x v="2"/>
    <s v="14.7.2025"/>
    <n v="4"/>
    <n v="9"/>
    <x v="2"/>
  </r>
  <r>
    <x v="11"/>
    <s v="Averil"/>
    <s v="Gorioli"/>
    <x v="11"/>
    <x v="0"/>
    <s v="+351 587 473 2021"/>
    <s v="Quamba"/>
    <x v="0"/>
    <s v="2.10.2024"/>
    <n v="4"/>
    <n v="9"/>
    <x v="2"/>
  </r>
  <r>
    <x v="12"/>
    <s v="Kean"/>
    <s v="Oland"/>
    <x v="12"/>
    <x v="2"/>
    <s v="+55 407 481 6904"/>
    <s v="Tazz"/>
    <x v="2"/>
    <s v="6.1.2025"/>
    <n v="3"/>
    <n v="6"/>
    <x v="0"/>
  </r>
  <r>
    <x v="13"/>
    <s v="Kristin"/>
    <s v="Wharfe"/>
    <x v="13"/>
    <x v="1"/>
    <s v="+62 241 471 2357"/>
    <s v="Eadel"/>
    <x v="2"/>
    <s v="21.12.2024"/>
    <n v="1"/>
    <n v="3"/>
    <x v="1"/>
  </r>
  <r>
    <x v="14"/>
    <s v="Darcy"/>
    <s v="Callis"/>
    <x v="14"/>
    <x v="3"/>
    <s v="+420 597 104 7592"/>
    <s v="Realfire"/>
    <x v="1"/>
    <s v="18.3.2025"/>
    <n v="1"/>
    <n v="3"/>
    <x v="1"/>
  </r>
  <r>
    <x v="15"/>
    <s v="Wendie"/>
    <s v="Negro"/>
    <x v="15"/>
    <x v="1"/>
    <s v="+86 258 130 5028"/>
    <s v="Quinu"/>
    <x v="0"/>
    <s v="2.10.2024"/>
    <n v="3"/>
    <n v="6"/>
    <x v="0"/>
  </r>
  <r>
    <x v="16"/>
    <s v="Stanislaw"/>
    <s v="Koenraad"/>
    <x v="16"/>
    <x v="0"/>
    <s v="+86 812 477 0563"/>
    <s v="Gabvine"/>
    <x v="1"/>
    <s v="26.12.2024"/>
    <n v="2"/>
    <n v="6"/>
    <x v="0"/>
  </r>
  <r>
    <x v="17"/>
    <s v="Norbie"/>
    <s v="Brixey"/>
    <x v="17"/>
    <x v="0"/>
    <s v="+351 808 940 5034"/>
    <s v="Yakidoo"/>
    <x v="1"/>
    <s v="5.2.2025"/>
    <n v="5"/>
    <n v="9"/>
    <x v="2"/>
  </r>
  <r>
    <x v="18"/>
    <s v="Rusty"/>
    <s v="Barge"/>
    <x v="18"/>
    <x v="0"/>
    <s v="+86 508 567 2228"/>
    <s v="Devpulse"/>
    <x v="1"/>
    <s v="15.3.2025"/>
    <n v="3"/>
    <n v="6"/>
    <x v="0"/>
  </r>
  <r>
    <x v="19"/>
    <s v="Maud"/>
    <s v="Lythgoe"/>
    <x v="19"/>
    <x v="1"/>
    <s v="+62 166 856 9198"/>
    <s v="Wordify"/>
    <x v="1"/>
    <s v="15.1.2025"/>
    <n v="3"/>
    <n v="6"/>
    <x v="0"/>
  </r>
  <r>
    <x v="20"/>
    <s v="Chicky"/>
    <s v="Rayer"/>
    <x v="20"/>
    <x v="1"/>
    <s v="+86 879 320 4701"/>
    <s v="Reallinks"/>
    <x v="0"/>
    <s v="3.8.2024"/>
    <n v="2"/>
    <n v="6"/>
    <x v="0"/>
  </r>
  <r>
    <x v="21"/>
    <s v="Brucie"/>
    <s v="Scoullar"/>
    <x v="21"/>
    <x v="0"/>
    <s v="+1 202 709 5654"/>
    <s v="Oyope"/>
    <x v="1"/>
    <s v="3.8.2024"/>
    <n v="3"/>
    <n v="6"/>
    <x v="0"/>
  </r>
  <r>
    <x v="22"/>
    <s v="Dona"/>
    <s v="Cottier"/>
    <x v="22"/>
    <x v="1"/>
    <s v="+51 394 760 4871"/>
    <s v="Voonte"/>
    <x v="1"/>
    <s v="11.2.2025"/>
    <n v="2"/>
    <n v="6"/>
    <x v="0"/>
  </r>
  <r>
    <x v="23"/>
    <s v="Krissy"/>
    <s v="Southcombe"/>
    <x v="23"/>
    <x v="1"/>
    <s v="+1 505 411 9426"/>
    <s v="Livetube"/>
    <x v="2"/>
    <s v="8.7.2025"/>
    <n v="1"/>
    <n v="3"/>
    <x v="1"/>
  </r>
  <r>
    <x v="24"/>
    <s v="Carlie"/>
    <s v="Cottie"/>
    <x v="24"/>
    <x v="0"/>
    <s v="+47 424 215 8879"/>
    <s v="Wordtune"/>
    <x v="0"/>
    <s v="29.7.2025"/>
    <n v="5"/>
    <n v="9"/>
    <x v="2"/>
  </r>
  <r>
    <x v="25"/>
    <s v="Vida"/>
    <s v="Lello"/>
    <x v="25"/>
    <x v="1"/>
    <s v="+48 782 153 0642"/>
    <s v="Skipfire"/>
    <x v="0"/>
    <s v="13.3.2025"/>
    <n v="3"/>
    <n v="6"/>
    <x v="0"/>
  </r>
  <r>
    <x v="26"/>
    <s v="Nial"/>
    <s v="Nicholson"/>
    <x v="26"/>
    <x v="0"/>
    <s v="+62 602 796 0215"/>
    <s v="Mybuzz"/>
    <x v="2"/>
    <s v="22.2.2025"/>
    <n v="4"/>
    <n v="9"/>
    <x v="2"/>
  </r>
  <r>
    <x v="27"/>
    <s v="Hubey"/>
    <s v="Peachman"/>
    <x v="27"/>
    <x v="0"/>
    <s v="+86 219 392 9345"/>
    <s v="Yamia"/>
    <x v="2"/>
    <s v="14.3.2025"/>
    <n v="1"/>
    <n v="3"/>
    <x v="1"/>
  </r>
  <r>
    <x v="28"/>
    <s v="Jens"/>
    <s v="Menghi"/>
    <x v="28"/>
    <x v="0"/>
    <s v="+52 500 238 4945"/>
    <s v="Photospace"/>
    <x v="1"/>
    <s v="28.10.2024"/>
    <n v="4"/>
    <n v="9"/>
    <x v="2"/>
  </r>
  <r>
    <x v="29"/>
    <s v="Monroe"/>
    <s v="Kepp"/>
    <x v="29"/>
    <x v="4"/>
    <s v="+380 565 412 6601"/>
    <s v="Devshare"/>
    <x v="2"/>
    <s v="27.1.2025"/>
    <n v="5"/>
    <n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F3371-C2F2-4925-923A-7E3DB0F33A6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STATUS">
  <location ref="A15:B19" firstHeaderRow="1" firstDataRow="1" firstDataCol="1"/>
  <pivotFields count="12">
    <pivotField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 showAll="0"/>
    <pivotField showAll="0"/>
  </pivotFields>
  <rowFields count="1">
    <field x="7"/>
  </rowFields>
  <rowItems count="4">
    <i>
      <x/>
    </i>
    <i>
      <x v="1"/>
    </i>
    <i>
      <x v="2"/>
    </i>
    <i t="grand">
      <x/>
    </i>
  </rowItems>
  <colItems count="1">
    <i/>
  </colItems>
  <dataFields count="1">
    <dataField name="Sum of Missed_payment" fld="9" baseField="0" baseItem="0"/>
  </dataFields>
  <formats count="6">
    <format dxfId="16">
      <pivotArea field="7" type="button" dataOnly="0" labelOnly="1" outline="0" axis="axisRow" fieldPosition="0"/>
    </format>
    <format dxfId="15">
      <pivotArea field="7" type="button" dataOnly="0" labelOnly="1" outline="0" axis="axisRow" fieldPosition="0"/>
    </format>
    <format dxfId="14">
      <pivotArea field="7" type="button" dataOnly="0" labelOnly="1" outline="0" axis="axisRow" fieldPosition="0"/>
    </format>
    <format dxfId="13">
      <pivotArea dataOnly="0" labelOnly="1" outline="0" axis="axisValues" fieldPosition="0"/>
    </format>
    <format dxfId="11">
      <pivotArea dataOnly="0" labelOnly="1" outline="0" axis="axisValues" fieldPosition="0"/>
    </format>
    <format dxfId="9">
      <pivotArea dataOnly="0" labelOnly="1" outline="0" axis="axisValues"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DC6A7-37CB-49B0-83AA-A01239875F18}" name="PivotTable1" cacheId="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0" rowHeaderCaption="RISK LEVEL">
  <location ref="A4:B8" firstHeaderRow="1" firstDataRow="1" firstDataCol="1"/>
  <pivotFields count="12">
    <pivotField showAll="0">
      <items count="31">
        <item h="1" x="0"/>
        <item h="1" x="9"/>
        <item h="1" x="10"/>
        <item h="1" x="11"/>
        <item h="1" x="12"/>
        <item h="1" x="13"/>
        <item h="1" x="14"/>
        <item h="1" x="15"/>
        <item h="1" x="16"/>
        <item h="1" x="17"/>
        <item h="1" x="18"/>
        <item h="1" x="1"/>
        <item h="1" x="19"/>
        <item h="1" x="20"/>
        <item h="1" x="21"/>
        <item h="1" x="22"/>
        <item h="1" x="23"/>
        <item h="1" x="24"/>
        <item h="1" x="25"/>
        <item h="1" x="26"/>
        <item h="1" x="27"/>
        <item h="1" x="28"/>
        <item h="1" x="2"/>
        <item x="29"/>
        <item h="1" x="3"/>
        <item h="1" x="4"/>
        <item h="1" x="5"/>
        <item h="1" x="6"/>
        <item h="1" x="7"/>
        <item h="1" x="8"/>
        <item t="default"/>
      </items>
    </pivotField>
    <pivotField showAll="0"/>
    <pivotField showAll="0"/>
    <pivotField showAll="0">
      <items count="31">
        <item h="1" x="8"/>
        <item h="1" x="11"/>
        <item x="7"/>
        <item h="1" x="21"/>
        <item h="1" x="24"/>
        <item h="1" x="20"/>
        <item h="1" x="14"/>
        <item h="1" x="22"/>
        <item h="1" x="2"/>
        <item h="1" x="27"/>
        <item h="1" x="10"/>
        <item h="1" x="6"/>
        <item h="1" x="28"/>
        <item h="1" x="12"/>
        <item h="1" x="23"/>
        <item h="1" x="13"/>
        <item h="1" x="0"/>
        <item h="1" x="29"/>
        <item h="1" x="19"/>
        <item h="1" x="17"/>
        <item h="1" x="3"/>
        <item h="1" x="26"/>
        <item h="1" x="4"/>
        <item h="1" x="18"/>
        <item h="1" x="9"/>
        <item h="1" x="16"/>
        <item h="1" x="1"/>
        <item h="1" x="5"/>
        <item h="1" x="25"/>
        <item h="1" x="15"/>
        <item t="default"/>
      </items>
    </pivotField>
    <pivotField showAll="0">
      <items count="6">
        <item x="4"/>
        <item x="3"/>
        <item x="1"/>
        <item x="0"/>
        <item x="2"/>
        <item t="default"/>
      </items>
    </pivotField>
    <pivotField showAll="0"/>
    <pivotField showAll="0"/>
    <pivotField showAll="0"/>
    <pivotField showAll="0"/>
    <pivotField showAll="0"/>
    <pivotField showAll="0"/>
    <pivotField axis="axisRow" dataField="1" showAll="0" sortType="ascending">
      <items count="4">
        <item x="2"/>
        <item x="1"/>
        <item x="0"/>
        <item t="default"/>
      </items>
    </pivotField>
  </pivotFields>
  <rowFields count="1">
    <field x="11"/>
  </rowFields>
  <rowItems count="4">
    <i>
      <x/>
    </i>
    <i>
      <x v="1"/>
    </i>
    <i>
      <x v="2"/>
    </i>
    <i t="grand">
      <x/>
    </i>
  </rowItems>
  <colItems count="1">
    <i/>
  </colItems>
  <dataFields count="1">
    <dataField name="Count of Risk_level" fld="11" subtotal="count" baseField="0" baseItem="0"/>
  </dataFields>
  <formats count="5">
    <format dxfId="6">
      <pivotArea dataOnly="0" labelOnly="1" outline="0" axis="axisValues" fieldPosition="0"/>
    </format>
    <format dxfId="4">
      <pivotArea dataOnly="0" labelOnly="1" outline="0" axis="axisValues" fieldPosition="0"/>
    </format>
    <format dxfId="2">
      <pivotArea field="11" type="button" dataOnly="0" labelOnly="1" outline="0" axis="axisRow" fieldPosition="0"/>
    </format>
    <format dxfId="1">
      <pivotArea field="11" type="button" dataOnly="0" labelOnly="1" outline="0" axis="axisRow" fieldPosition="0"/>
    </format>
    <format dxfId="0">
      <pivotArea field="11" type="button" dataOnly="0" labelOnly="1" outline="0" axis="axisRow" fieldPosition="0"/>
    </format>
  </format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1"/>
          </reference>
        </references>
      </pivotArea>
    </chartFormat>
    <chartFormat chart="4" format="3">
      <pivotArea type="data" outline="0" fieldPosition="0">
        <references count="2">
          <reference field="4294967294" count="1" selected="0">
            <x v="0"/>
          </reference>
          <reference field="11"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02D6EB-6567-4367-A9F2-08DEF2EAF0F4}" sourceName="Gender">
  <pivotTables>
    <pivotTable tabId="2" name="PivotTable1"/>
  </pivotTables>
  <data>
    <tabular pivotCacheId="1244979900">
      <items count="5">
        <i x="4" s="1"/>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4EBDFBD-E7AA-47AE-83E7-5374C2A21B79}" sourceName="Status">
  <pivotTables>
    <pivotTable tabId="2" name="PivotTable2"/>
  </pivotTables>
  <data>
    <tabular pivotCacheId="12449799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CE386FB-BC1F-48C9-9981-30BE0DDD765C}" cache="Slicer_Gender" caption="Gender" style="SlicerStyleDark5" rowHeight="468000"/>
  <slicer name="Status" xr10:uid="{53BC3186-B1DE-4A4D-A555-484AA6EC4661}" cache="Slicer_Status" caption="Status"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A842B-6498-4526-8DFB-C1554CAF5752}" name="Table1" displayName="Table1" ref="A1:L31" totalsRowShown="0">
  <autoFilter ref="A1:L31" xr:uid="{193A842B-6498-4526-8DFB-C1554CAF5752}"/>
  <tableColumns count="12">
    <tableColumn id="1" xr3:uid="{BD052B8E-DCA9-4597-993E-5BD634FFC832}" name="Customer_id"/>
    <tableColumn id="2" xr3:uid="{29CAA021-1596-405D-87B0-6A316AF14D93}" name="First_name"/>
    <tableColumn id="3" xr3:uid="{1271675C-EDEC-4C64-A623-E30E4786A117}" name="Last_name"/>
    <tableColumn id="4" xr3:uid="{C6BEDF62-5F0F-4EEA-B063-A5D8FFD7EBA4}" name="Email"/>
    <tableColumn id="5" xr3:uid="{1C405ECA-8A57-4186-9679-3062E14D3266}" name="Gender"/>
    <tableColumn id="6" xr3:uid="{00C74C58-FD9F-4CA0-BE3D-2F90E870209A}" name="Phone"/>
    <tableColumn id="7" xr3:uid="{204967FC-B30A-47D8-9077-EF6456D511EC}" name="Company"/>
    <tableColumn id="8" xr3:uid="{A15E53F0-47CD-4DDC-926A-351AEC15B912}" name="Status"/>
    <tableColumn id="9" xr3:uid="{8CF87922-2236-4651-A33B-0930AF0BA1AD}" name="Last_date_contact"/>
    <tableColumn id="10" xr3:uid="{DE4AF03C-701C-4E31-852A-F08994AE5A6E}" name="Missed_payment"/>
    <tableColumn id="11" xr3:uid="{B0BA08F5-6040-4771-B9DD-8EC755CCD037}" name="Risk_Score">
      <calculatedColumnFormula>IF(J2&lt;=1, 3, IF(J2&lt;=3, 6, 9))</calculatedColumnFormula>
    </tableColumn>
    <tableColumn id="12" xr3:uid="{EE929137-00A7-4C78-8269-CE2E39AE7233}" name="Risk_level">
      <calculatedColumnFormula>IF(K2&gt;=7, "high", IF(K2&gt;=5, "medium", "low"))</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A35B-7FD5-4341-AF67-6C37F776CE4A}">
  <dimension ref="A1:L31"/>
  <sheetViews>
    <sheetView topLeftCell="B1" workbookViewId="0"/>
  </sheetViews>
  <sheetFormatPr defaultRowHeight="14.4" x14ac:dyDescent="0.3"/>
  <cols>
    <col min="1" max="1" width="17.77734375" bestFit="1" customWidth="1"/>
    <col min="2" max="2" width="12.109375" customWidth="1"/>
    <col min="3" max="3" width="12" customWidth="1"/>
    <col min="4" max="4" width="29.5546875" bestFit="1" customWidth="1"/>
    <col min="5" max="5" width="10.109375" bestFit="1" customWidth="1"/>
    <col min="6" max="6" width="16.44140625" bestFit="1" customWidth="1"/>
    <col min="7" max="7" width="11.88671875" bestFit="1" customWidth="1"/>
    <col min="8" max="8" width="8.6640625" bestFit="1" customWidth="1"/>
    <col min="9" max="9" width="18.33203125" customWidth="1"/>
    <col min="10" max="10" width="17.33203125" customWidth="1"/>
    <col min="11" max="11" width="11.88671875" customWidth="1"/>
    <col min="12" max="12" width="11.109375" customWidth="1"/>
  </cols>
  <sheetData>
    <row r="1" spans="1:12" x14ac:dyDescent="0.3">
      <c r="A1" t="s">
        <v>213</v>
      </c>
      <c r="B1" t="s">
        <v>221</v>
      </c>
      <c r="C1" t="s">
        <v>220</v>
      </c>
      <c r="D1" t="s">
        <v>219</v>
      </c>
      <c r="E1" t="s">
        <v>214</v>
      </c>
      <c r="F1" t="s">
        <v>215</v>
      </c>
      <c r="G1" t="s">
        <v>216</v>
      </c>
      <c r="H1" t="s">
        <v>217</v>
      </c>
      <c r="I1" t="s">
        <v>218</v>
      </c>
      <c r="J1" t="s">
        <v>222</v>
      </c>
      <c r="K1" t="s">
        <v>224</v>
      </c>
      <c r="L1" t="s">
        <v>223</v>
      </c>
    </row>
    <row r="2" spans="1:12" x14ac:dyDescent="0.3">
      <c r="A2" t="s">
        <v>35</v>
      </c>
      <c r="B2" t="s">
        <v>1</v>
      </c>
      <c r="C2" t="s">
        <v>2</v>
      </c>
      <c r="D2" t="s">
        <v>3</v>
      </c>
      <c r="E2" t="s">
        <v>4</v>
      </c>
      <c r="F2" t="s">
        <v>5</v>
      </c>
      <c r="G2" t="s">
        <v>6</v>
      </c>
      <c r="H2" t="s">
        <v>7</v>
      </c>
      <c r="I2" t="s">
        <v>8</v>
      </c>
      <c r="J2">
        <v>3</v>
      </c>
      <c r="K2">
        <f>IF(J2&lt;=1, 3, IF(J2&lt;=3, 6, 9))</f>
        <v>6</v>
      </c>
      <c r="L2" t="str">
        <f>IF(K2&gt;=7, "high", IF(K2&gt;=5, "medium", "low"))</f>
        <v>medium</v>
      </c>
    </row>
    <row r="3" spans="1:12" x14ac:dyDescent="0.3">
      <c r="A3" t="s">
        <v>0</v>
      </c>
      <c r="B3" t="s">
        <v>9</v>
      </c>
      <c r="C3" t="s">
        <v>10</v>
      </c>
      <c r="D3" t="s">
        <v>11</v>
      </c>
      <c r="E3" t="s">
        <v>12</v>
      </c>
      <c r="F3" t="s">
        <v>13</v>
      </c>
      <c r="G3" t="s">
        <v>14</v>
      </c>
      <c r="H3" t="s">
        <v>7</v>
      </c>
      <c r="I3" t="s">
        <v>15</v>
      </c>
      <c r="J3">
        <v>1</v>
      </c>
      <c r="K3">
        <f t="shared" ref="K3:K31" si="0">IF(J3&lt;=1, 3, IF(J3&lt;=3, 6, 9))</f>
        <v>3</v>
      </c>
      <c r="L3" t="str">
        <f t="shared" ref="L3:L31" si="1">IF(K3&gt;=7, "high", IF(K3&gt;=5, "medium", "low"))</f>
        <v>low</v>
      </c>
    </row>
    <row r="4" spans="1:12" x14ac:dyDescent="0.3">
      <c r="A4" t="s">
        <v>185</v>
      </c>
      <c r="B4" t="s">
        <v>16</v>
      </c>
      <c r="C4" t="s">
        <v>17</v>
      </c>
      <c r="D4" t="s">
        <v>18</v>
      </c>
      <c r="E4" t="s">
        <v>12</v>
      </c>
      <c r="F4" t="s">
        <v>19</v>
      </c>
      <c r="G4" t="s">
        <v>20</v>
      </c>
      <c r="H4" t="s">
        <v>7</v>
      </c>
      <c r="I4" t="s">
        <v>21</v>
      </c>
      <c r="J4">
        <v>4</v>
      </c>
      <c r="K4">
        <f t="shared" si="0"/>
        <v>9</v>
      </c>
      <c r="L4" t="str">
        <f t="shared" si="1"/>
        <v>high</v>
      </c>
    </row>
    <row r="5" spans="1:12" x14ac:dyDescent="0.3">
      <c r="A5" t="s">
        <v>186</v>
      </c>
      <c r="B5" t="s">
        <v>22</v>
      </c>
      <c r="C5" t="s">
        <v>23</v>
      </c>
      <c r="D5" t="s">
        <v>24</v>
      </c>
      <c r="E5" t="s">
        <v>4</v>
      </c>
      <c r="F5" t="s">
        <v>25</v>
      </c>
      <c r="G5" t="s">
        <v>26</v>
      </c>
      <c r="H5" t="s">
        <v>7</v>
      </c>
      <c r="I5" t="s">
        <v>27</v>
      </c>
      <c r="J5">
        <v>5</v>
      </c>
      <c r="K5">
        <f t="shared" si="0"/>
        <v>9</v>
      </c>
      <c r="L5" t="str">
        <f t="shared" si="1"/>
        <v>high</v>
      </c>
    </row>
    <row r="6" spans="1:12" x14ac:dyDescent="0.3">
      <c r="A6" t="s">
        <v>187</v>
      </c>
      <c r="B6" t="s">
        <v>28</v>
      </c>
      <c r="C6" t="s">
        <v>29</v>
      </c>
      <c r="D6" t="s">
        <v>30</v>
      </c>
      <c r="E6" t="s">
        <v>4</v>
      </c>
      <c r="F6" t="s">
        <v>31</v>
      </c>
      <c r="G6" t="s">
        <v>32</v>
      </c>
      <c r="H6" t="s">
        <v>33</v>
      </c>
      <c r="I6" t="s">
        <v>34</v>
      </c>
      <c r="J6">
        <v>4</v>
      </c>
      <c r="K6">
        <f t="shared" si="0"/>
        <v>9</v>
      </c>
      <c r="L6" t="str">
        <f t="shared" si="1"/>
        <v>high</v>
      </c>
    </row>
    <row r="7" spans="1:12" x14ac:dyDescent="0.3">
      <c r="A7" t="s">
        <v>188</v>
      </c>
      <c r="B7" t="s">
        <v>36</v>
      </c>
      <c r="C7" t="s">
        <v>37</v>
      </c>
      <c r="D7" t="s">
        <v>38</v>
      </c>
      <c r="E7" t="s">
        <v>12</v>
      </c>
      <c r="F7" t="s">
        <v>39</v>
      </c>
      <c r="G7" t="s">
        <v>40</v>
      </c>
      <c r="H7" t="s">
        <v>33</v>
      </c>
      <c r="I7" t="s">
        <v>41</v>
      </c>
      <c r="J7">
        <v>3</v>
      </c>
      <c r="K7">
        <f t="shared" si="0"/>
        <v>6</v>
      </c>
      <c r="L7" t="str">
        <f t="shared" si="1"/>
        <v>medium</v>
      </c>
    </row>
    <row r="8" spans="1:12" x14ac:dyDescent="0.3">
      <c r="A8" t="s">
        <v>189</v>
      </c>
      <c r="B8" t="s">
        <v>42</v>
      </c>
      <c r="C8" t="s">
        <v>43</v>
      </c>
      <c r="D8" t="s">
        <v>44</v>
      </c>
      <c r="E8" t="s">
        <v>4</v>
      </c>
      <c r="F8" t="s">
        <v>45</v>
      </c>
      <c r="G8" t="s">
        <v>46</v>
      </c>
      <c r="H8" t="s">
        <v>33</v>
      </c>
      <c r="I8" t="s">
        <v>47</v>
      </c>
      <c r="J8">
        <v>1</v>
      </c>
      <c r="K8">
        <f t="shared" si="0"/>
        <v>3</v>
      </c>
      <c r="L8" t="str">
        <f t="shared" si="1"/>
        <v>low</v>
      </c>
    </row>
    <row r="9" spans="1:12" x14ac:dyDescent="0.3">
      <c r="A9" t="s">
        <v>190</v>
      </c>
      <c r="B9" t="s">
        <v>48</v>
      </c>
      <c r="C9" t="s">
        <v>49</v>
      </c>
      <c r="D9" t="s">
        <v>50</v>
      </c>
      <c r="E9" t="s">
        <v>12</v>
      </c>
      <c r="F9" t="s">
        <v>51</v>
      </c>
      <c r="G9" t="s">
        <v>52</v>
      </c>
      <c r="H9" t="s">
        <v>33</v>
      </c>
      <c r="I9" t="s">
        <v>53</v>
      </c>
      <c r="J9">
        <v>4</v>
      </c>
      <c r="K9">
        <f t="shared" si="0"/>
        <v>9</v>
      </c>
      <c r="L9" t="str">
        <f t="shared" si="1"/>
        <v>high</v>
      </c>
    </row>
    <row r="10" spans="1:12" x14ac:dyDescent="0.3">
      <c r="A10" t="s">
        <v>191</v>
      </c>
      <c r="B10" t="s">
        <v>54</v>
      </c>
      <c r="C10" t="s">
        <v>55</v>
      </c>
      <c r="D10" t="s">
        <v>56</v>
      </c>
      <c r="E10" t="s">
        <v>4</v>
      </c>
      <c r="F10" t="s">
        <v>57</v>
      </c>
      <c r="G10" t="s">
        <v>52</v>
      </c>
      <c r="H10" t="s">
        <v>58</v>
      </c>
      <c r="I10" t="s">
        <v>59</v>
      </c>
      <c r="J10">
        <v>2</v>
      </c>
      <c r="K10">
        <f t="shared" si="0"/>
        <v>6</v>
      </c>
      <c r="L10" t="str">
        <f t="shared" si="1"/>
        <v>medium</v>
      </c>
    </row>
    <row r="11" spans="1:12" x14ac:dyDescent="0.3">
      <c r="A11" t="s">
        <v>192</v>
      </c>
      <c r="B11" t="s">
        <v>60</v>
      </c>
      <c r="C11" t="s">
        <v>61</v>
      </c>
      <c r="D11" t="s">
        <v>62</v>
      </c>
      <c r="E11" t="s">
        <v>12</v>
      </c>
      <c r="F11" t="s">
        <v>63</v>
      </c>
      <c r="G11" t="s">
        <v>64</v>
      </c>
      <c r="H11" t="s">
        <v>33</v>
      </c>
      <c r="I11" t="s">
        <v>65</v>
      </c>
      <c r="J11">
        <v>5</v>
      </c>
      <c r="K11">
        <f t="shared" si="0"/>
        <v>9</v>
      </c>
      <c r="L11" t="str">
        <f t="shared" si="1"/>
        <v>high</v>
      </c>
    </row>
    <row r="12" spans="1:12" x14ac:dyDescent="0.3">
      <c r="A12" t="s">
        <v>193</v>
      </c>
      <c r="B12" t="s">
        <v>66</v>
      </c>
      <c r="C12" t="s">
        <v>67</v>
      </c>
      <c r="D12" t="s">
        <v>68</v>
      </c>
      <c r="E12" t="s">
        <v>12</v>
      </c>
      <c r="F12" t="s">
        <v>69</v>
      </c>
      <c r="G12" t="s">
        <v>70</v>
      </c>
      <c r="H12" t="s">
        <v>58</v>
      </c>
      <c r="I12" t="s">
        <v>71</v>
      </c>
      <c r="J12">
        <v>4</v>
      </c>
      <c r="K12">
        <f t="shared" si="0"/>
        <v>9</v>
      </c>
      <c r="L12" t="str">
        <f t="shared" si="1"/>
        <v>high</v>
      </c>
    </row>
    <row r="13" spans="1:12" x14ac:dyDescent="0.3">
      <c r="A13" t="s">
        <v>194</v>
      </c>
      <c r="B13" t="s">
        <v>72</v>
      </c>
      <c r="C13" t="s">
        <v>73</v>
      </c>
      <c r="D13" t="s">
        <v>74</v>
      </c>
      <c r="E13" t="s">
        <v>4</v>
      </c>
      <c r="F13" t="s">
        <v>75</v>
      </c>
      <c r="G13" t="s">
        <v>76</v>
      </c>
      <c r="H13" t="s">
        <v>7</v>
      </c>
      <c r="I13" t="s">
        <v>77</v>
      </c>
      <c r="J13">
        <v>4</v>
      </c>
      <c r="K13">
        <f t="shared" si="0"/>
        <v>9</v>
      </c>
      <c r="L13" t="str">
        <f t="shared" si="1"/>
        <v>high</v>
      </c>
    </row>
    <row r="14" spans="1:12" x14ac:dyDescent="0.3">
      <c r="A14" t="s">
        <v>195</v>
      </c>
      <c r="B14" t="s">
        <v>78</v>
      </c>
      <c r="C14" t="s">
        <v>79</v>
      </c>
      <c r="D14" t="s">
        <v>80</v>
      </c>
      <c r="E14" t="s">
        <v>81</v>
      </c>
      <c r="F14" t="s">
        <v>82</v>
      </c>
      <c r="G14" t="s">
        <v>83</v>
      </c>
      <c r="H14" t="s">
        <v>58</v>
      </c>
      <c r="I14" t="s">
        <v>59</v>
      </c>
      <c r="J14">
        <v>3</v>
      </c>
      <c r="K14">
        <f t="shared" si="0"/>
        <v>6</v>
      </c>
      <c r="L14" t="str">
        <f t="shared" si="1"/>
        <v>medium</v>
      </c>
    </row>
    <row r="15" spans="1:12" x14ac:dyDescent="0.3">
      <c r="A15" t="s">
        <v>196</v>
      </c>
      <c r="B15" t="s">
        <v>84</v>
      </c>
      <c r="C15" t="s">
        <v>85</v>
      </c>
      <c r="D15" t="s">
        <v>86</v>
      </c>
      <c r="E15" t="s">
        <v>12</v>
      </c>
      <c r="F15" t="s">
        <v>87</v>
      </c>
      <c r="G15" t="s">
        <v>88</v>
      </c>
      <c r="H15" t="s">
        <v>58</v>
      </c>
      <c r="I15" t="s">
        <v>89</v>
      </c>
      <c r="J15">
        <v>1</v>
      </c>
      <c r="K15">
        <f t="shared" si="0"/>
        <v>3</v>
      </c>
      <c r="L15" t="str">
        <f t="shared" si="1"/>
        <v>low</v>
      </c>
    </row>
    <row r="16" spans="1:12" x14ac:dyDescent="0.3">
      <c r="A16" t="s">
        <v>197</v>
      </c>
      <c r="B16" t="s">
        <v>90</v>
      </c>
      <c r="C16" t="s">
        <v>91</v>
      </c>
      <c r="D16" t="s">
        <v>92</v>
      </c>
      <c r="E16" t="s">
        <v>93</v>
      </c>
      <c r="F16" t="s">
        <v>94</v>
      </c>
      <c r="G16" t="s">
        <v>95</v>
      </c>
      <c r="H16" t="s">
        <v>33</v>
      </c>
      <c r="I16" t="s">
        <v>96</v>
      </c>
      <c r="J16">
        <v>1</v>
      </c>
      <c r="K16">
        <f t="shared" si="0"/>
        <v>3</v>
      </c>
      <c r="L16" t="str">
        <f t="shared" si="1"/>
        <v>low</v>
      </c>
    </row>
    <row r="17" spans="1:12" x14ac:dyDescent="0.3">
      <c r="A17" t="s">
        <v>198</v>
      </c>
      <c r="B17" t="s">
        <v>97</v>
      </c>
      <c r="C17" t="s">
        <v>98</v>
      </c>
      <c r="D17" t="s">
        <v>99</v>
      </c>
      <c r="E17" t="s">
        <v>12</v>
      </c>
      <c r="F17" t="s">
        <v>100</v>
      </c>
      <c r="G17" t="s">
        <v>101</v>
      </c>
      <c r="H17" t="s">
        <v>7</v>
      </c>
      <c r="I17" t="s">
        <v>77</v>
      </c>
      <c r="J17">
        <v>3</v>
      </c>
      <c r="K17">
        <f t="shared" si="0"/>
        <v>6</v>
      </c>
      <c r="L17" t="str">
        <f t="shared" si="1"/>
        <v>medium</v>
      </c>
    </row>
    <row r="18" spans="1:12" x14ac:dyDescent="0.3">
      <c r="A18" t="s">
        <v>199</v>
      </c>
      <c r="B18" t="s">
        <v>102</v>
      </c>
      <c r="C18" t="s">
        <v>103</v>
      </c>
      <c r="D18" t="s">
        <v>104</v>
      </c>
      <c r="E18" t="s">
        <v>4</v>
      </c>
      <c r="F18" t="s">
        <v>105</v>
      </c>
      <c r="G18" t="s">
        <v>106</v>
      </c>
      <c r="H18" t="s">
        <v>33</v>
      </c>
      <c r="I18" t="s">
        <v>107</v>
      </c>
      <c r="J18">
        <v>2</v>
      </c>
      <c r="K18">
        <f t="shared" si="0"/>
        <v>6</v>
      </c>
      <c r="L18" t="str">
        <f t="shared" si="1"/>
        <v>medium</v>
      </c>
    </row>
    <row r="19" spans="1:12" x14ac:dyDescent="0.3">
      <c r="A19" t="s">
        <v>200</v>
      </c>
      <c r="B19" t="s">
        <v>108</v>
      </c>
      <c r="C19" t="s">
        <v>109</v>
      </c>
      <c r="D19" t="s">
        <v>110</v>
      </c>
      <c r="E19" t="s">
        <v>4</v>
      </c>
      <c r="F19" t="s">
        <v>111</v>
      </c>
      <c r="G19" t="s">
        <v>112</v>
      </c>
      <c r="H19" t="s">
        <v>33</v>
      </c>
      <c r="I19" t="s">
        <v>113</v>
      </c>
      <c r="J19">
        <v>5</v>
      </c>
      <c r="K19">
        <f t="shared" si="0"/>
        <v>9</v>
      </c>
      <c r="L19" t="str">
        <f t="shared" si="1"/>
        <v>high</v>
      </c>
    </row>
    <row r="20" spans="1:12" x14ac:dyDescent="0.3">
      <c r="A20" t="s">
        <v>201</v>
      </c>
      <c r="B20" t="s">
        <v>114</v>
      </c>
      <c r="C20" t="s">
        <v>115</v>
      </c>
      <c r="D20" t="s">
        <v>116</v>
      </c>
      <c r="E20" t="s">
        <v>4</v>
      </c>
      <c r="F20" t="s">
        <v>117</v>
      </c>
      <c r="G20" t="s">
        <v>118</v>
      </c>
      <c r="H20" t="s">
        <v>33</v>
      </c>
      <c r="I20" t="s">
        <v>119</v>
      </c>
      <c r="J20">
        <v>3</v>
      </c>
      <c r="K20">
        <f t="shared" si="0"/>
        <v>6</v>
      </c>
      <c r="L20" t="str">
        <f t="shared" si="1"/>
        <v>medium</v>
      </c>
    </row>
    <row r="21" spans="1:12" x14ac:dyDescent="0.3">
      <c r="A21" t="s">
        <v>202</v>
      </c>
      <c r="B21" t="s">
        <v>120</v>
      </c>
      <c r="C21" t="s">
        <v>121</v>
      </c>
      <c r="D21" t="s">
        <v>122</v>
      </c>
      <c r="E21" t="s">
        <v>12</v>
      </c>
      <c r="F21" t="s">
        <v>123</v>
      </c>
      <c r="G21" t="s">
        <v>124</v>
      </c>
      <c r="H21" t="s">
        <v>33</v>
      </c>
      <c r="I21" t="s">
        <v>125</v>
      </c>
      <c r="J21">
        <v>3</v>
      </c>
      <c r="K21">
        <f t="shared" si="0"/>
        <v>6</v>
      </c>
      <c r="L21" t="str">
        <f t="shared" si="1"/>
        <v>medium</v>
      </c>
    </row>
    <row r="22" spans="1:12" x14ac:dyDescent="0.3">
      <c r="A22" t="s">
        <v>203</v>
      </c>
      <c r="B22" t="s">
        <v>126</v>
      </c>
      <c r="C22" t="s">
        <v>127</v>
      </c>
      <c r="D22" t="s">
        <v>128</v>
      </c>
      <c r="E22" t="s">
        <v>12</v>
      </c>
      <c r="F22" t="s">
        <v>129</v>
      </c>
      <c r="G22" t="s">
        <v>130</v>
      </c>
      <c r="H22" t="s">
        <v>7</v>
      </c>
      <c r="I22" t="s">
        <v>131</v>
      </c>
      <c r="J22">
        <v>2</v>
      </c>
      <c r="K22">
        <f t="shared" si="0"/>
        <v>6</v>
      </c>
      <c r="L22" t="str">
        <f t="shared" si="1"/>
        <v>medium</v>
      </c>
    </row>
    <row r="23" spans="1:12" x14ac:dyDescent="0.3">
      <c r="A23" t="s">
        <v>204</v>
      </c>
      <c r="B23" t="s">
        <v>132</v>
      </c>
      <c r="C23" t="s">
        <v>133</v>
      </c>
      <c r="D23" t="s">
        <v>134</v>
      </c>
      <c r="E23" t="s">
        <v>4</v>
      </c>
      <c r="F23" t="s">
        <v>135</v>
      </c>
      <c r="G23" t="s">
        <v>32</v>
      </c>
      <c r="H23" t="s">
        <v>33</v>
      </c>
      <c r="I23" t="s">
        <v>131</v>
      </c>
      <c r="J23">
        <v>3</v>
      </c>
      <c r="K23">
        <f t="shared" si="0"/>
        <v>6</v>
      </c>
      <c r="L23" t="str">
        <f t="shared" si="1"/>
        <v>medium</v>
      </c>
    </row>
    <row r="24" spans="1:12" x14ac:dyDescent="0.3">
      <c r="A24" t="s">
        <v>205</v>
      </c>
      <c r="B24" t="s">
        <v>136</v>
      </c>
      <c r="C24" t="s">
        <v>137</v>
      </c>
      <c r="D24" t="s">
        <v>138</v>
      </c>
      <c r="E24" t="s">
        <v>12</v>
      </c>
      <c r="F24" t="s">
        <v>139</v>
      </c>
      <c r="G24" t="s">
        <v>140</v>
      </c>
      <c r="H24" t="s">
        <v>33</v>
      </c>
      <c r="I24" t="s">
        <v>141</v>
      </c>
      <c r="J24">
        <v>2</v>
      </c>
      <c r="K24">
        <f t="shared" si="0"/>
        <v>6</v>
      </c>
      <c r="L24" t="str">
        <f t="shared" si="1"/>
        <v>medium</v>
      </c>
    </row>
    <row r="25" spans="1:12" x14ac:dyDescent="0.3">
      <c r="A25" t="s">
        <v>206</v>
      </c>
      <c r="B25" t="s">
        <v>142</v>
      </c>
      <c r="C25" t="s">
        <v>143</v>
      </c>
      <c r="D25" t="s">
        <v>144</v>
      </c>
      <c r="E25" t="s">
        <v>12</v>
      </c>
      <c r="F25" t="s">
        <v>145</v>
      </c>
      <c r="G25" t="s">
        <v>146</v>
      </c>
      <c r="H25" t="s">
        <v>58</v>
      </c>
      <c r="I25" t="s">
        <v>147</v>
      </c>
      <c r="J25">
        <v>1</v>
      </c>
      <c r="K25">
        <f t="shared" si="0"/>
        <v>3</v>
      </c>
      <c r="L25" t="str">
        <f t="shared" si="1"/>
        <v>low</v>
      </c>
    </row>
    <row r="26" spans="1:12" x14ac:dyDescent="0.3">
      <c r="A26" t="s">
        <v>207</v>
      </c>
      <c r="B26" t="s">
        <v>148</v>
      </c>
      <c r="C26" t="s">
        <v>149</v>
      </c>
      <c r="D26" t="s">
        <v>150</v>
      </c>
      <c r="E26" t="s">
        <v>4</v>
      </c>
      <c r="F26" t="s">
        <v>151</v>
      </c>
      <c r="G26" t="s">
        <v>152</v>
      </c>
      <c r="H26" t="s">
        <v>7</v>
      </c>
      <c r="I26" t="s">
        <v>153</v>
      </c>
      <c r="J26">
        <v>5</v>
      </c>
      <c r="K26">
        <f t="shared" si="0"/>
        <v>9</v>
      </c>
      <c r="L26" t="str">
        <f t="shared" si="1"/>
        <v>high</v>
      </c>
    </row>
    <row r="27" spans="1:12" x14ac:dyDescent="0.3">
      <c r="A27" t="s">
        <v>208</v>
      </c>
      <c r="B27" t="s">
        <v>154</v>
      </c>
      <c r="C27" t="s">
        <v>155</v>
      </c>
      <c r="D27" t="s">
        <v>156</v>
      </c>
      <c r="E27" t="s">
        <v>12</v>
      </c>
      <c r="F27" t="s">
        <v>157</v>
      </c>
      <c r="G27" t="s">
        <v>158</v>
      </c>
      <c r="H27" t="s">
        <v>7</v>
      </c>
      <c r="I27" t="s">
        <v>159</v>
      </c>
      <c r="J27">
        <v>3</v>
      </c>
      <c r="K27">
        <f t="shared" si="0"/>
        <v>6</v>
      </c>
      <c r="L27" t="str">
        <f t="shared" si="1"/>
        <v>medium</v>
      </c>
    </row>
    <row r="28" spans="1:12" x14ac:dyDescent="0.3">
      <c r="A28" t="s">
        <v>209</v>
      </c>
      <c r="B28" t="s">
        <v>160</v>
      </c>
      <c r="C28" t="s">
        <v>161</v>
      </c>
      <c r="D28" t="s">
        <v>162</v>
      </c>
      <c r="E28" t="s">
        <v>4</v>
      </c>
      <c r="F28" t="s">
        <v>163</v>
      </c>
      <c r="G28" t="s">
        <v>164</v>
      </c>
      <c r="H28" t="s">
        <v>58</v>
      </c>
      <c r="I28" t="s">
        <v>165</v>
      </c>
      <c r="J28">
        <v>4</v>
      </c>
      <c r="K28">
        <f t="shared" si="0"/>
        <v>9</v>
      </c>
      <c r="L28" t="str">
        <f t="shared" si="1"/>
        <v>high</v>
      </c>
    </row>
    <row r="29" spans="1:12" x14ac:dyDescent="0.3">
      <c r="A29" t="s">
        <v>210</v>
      </c>
      <c r="B29" t="s">
        <v>166</v>
      </c>
      <c r="C29" t="s">
        <v>167</v>
      </c>
      <c r="D29" t="s">
        <v>168</v>
      </c>
      <c r="E29" t="s">
        <v>4</v>
      </c>
      <c r="F29" t="s">
        <v>169</v>
      </c>
      <c r="G29" t="s">
        <v>170</v>
      </c>
      <c r="H29" t="s">
        <v>58</v>
      </c>
      <c r="I29" t="s">
        <v>171</v>
      </c>
      <c r="J29">
        <v>1</v>
      </c>
      <c r="K29">
        <f t="shared" si="0"/>
        <v>3</v>
      </c>
      <c r="L29" t="str">
        <f t="shared" si="1"/>
        <v>low</v>
      </c>
    </row>
    <row r="30" spans="1:12" x14ac:dyDescent="0.3">
      <c r="A30" t="s">
        <v>211</v>
      </c>
      <c r="B30" t="s">
        <v>172</v>
      </c>
      <c r="C30" t="s">
        <v>173</v>
      </c>
      <c r="D30" t="s">
        <v>174</v>
      </c>
      <c r="E30" t="s">
        <v>4</v>
      </c>
      <c r="F30" t="s">
        <v>175</v>
      </c>
      <c r="G30" t="s">
        <v>176</v>
      </c>
      <c r="H30" t="s">
        <v>33</v>
      </c>
      <c r="I30" t="s">
        <v>177</v>
      </c>
      <c r="J30">
        <v>4</v>
      </c>
      <c r="K30">
        <f t="shared" si="0"/>
        <v>9</v>
      </c>
      <c r="L30" t="str">
        <f t="shared" si="1"/>
        <v>high</v>
      </c>
    </row>
    <row r="31" spans="1:12" x14ac:dyDescent="0.3">
      <c r="A31" t="s">
        <v>212</v>
      </c>
      <c r="B31" t="s">
        <v>178</v>
      </c>
      <c r="C31" t="s">
        <v>179</v>
      </c>
      <c r="D31" t="s">
        <v>180</v>
      </c>
      <c r="E31" t="s">
        <v>181</v>
      </c>
      <c r="F31" t="s">
        <v>182</v>
      </c>
      <c r="G31" t="s">
        <v>183</v>
      </c>
      <c r="H31" t="s">
        <v>58</v>
      </c>
      <c r="I31" t="s">
        <v>184</v>
      </c>
      <c r="J31">
        <v>5</v>
      </c>
      <c r="K31">
        <f t="shared" si="0"/>
        <v>9</v>
      </c>
      <c r="L31" t="str">
        <f t="shared" si="1"/>
        <v>high</v>
      </c>
    </row>
  </sheetData>
  <conditionalFormatting sqref="L2:L31">
    <cfRule type="containsText" dxfId="20" priority="1" operator="containsText" text="medium">
      <formula>NOT(ISERROR(SEARCH("medium",L2)))</formula>
    </cfRule>
    <cfRule type="containsText" dxfId="19" priority="2" operator="containsText" text="low">
      <formula>NOT(ISERROR(SEARCH("low",L2)))</formula>
    </cfRule>
    <cfRule type="containsText" dxfId="18" priority="3" operator="containsText" text="medium">
      <formula>NOT(ISERROR(SEARCH("medium",L2)))</formula>
    </cfRule>
    <cfRule type="containsText" dxfId="17" priority="4" operator="containsText" text="high">
      <formula>NOT(ISERROR(SEARCH("high",L2)))</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F9AA6-6402-460A-9403-55F5BCA4DAD8}">
  <sheetPr>
    <pageSetUpPr fitToPage="1"/>
  </sheetPr>
  <dimension ref="A1:E32"/>
  <sheetViews>
    <sheetView tabSelected="1" workbookViewId="0">
      <selection activeCell="A22" sqref="A22"/>
    </sheetView>
  </sheetViews>
  <sheetFormatPr defaultRowHeight="14.4" x14ac:dyDescent="0.3"/>
  <cols>
    <col min="1" max="1" width="53.44140625" style="1" bestFit="1" customWidth="1"/>
    <col min="2" max="2" width="26.21875" bestFit="1" customWidth="1"/>
    <col min="4" max="4" width="11.21875" customWidth="1"/>
  </cols>
  <sheetData>
    <row r="1" spans="1:5" ht="33.6" x14ac:dyDescent="0.65">
      <c r="A1" s="23" t="s">
        <v>225</v>
      </c>
      <c r="B1" s="23"/>
      <c r="C1" s="23"/>
      <c r="D1" s="23"/>
      <c r="E1" s="23"/>
    </row>
    <row r="2" spans="1:5" ht="18" x14ac:dyDescent="0.35">
      <c r="A2" s="14" t="s">
        <v>226</v>
      </c>
      <c r="B2" s="4"/>
      <c r="C2" s="4"/>
      <c r="D2" s="4"/>
      <c r="E2" s="4"/>
    </row>
    <row r="4" spans="1:5" x14ac:dyDescent="0.3">
      <c r="A4" s="9" t="s">
        <v>234</v>
      </c>
      <c r="B4" s="13" t="s">
        <v>231</v>
      </c>
    </row>
    <row r="5" spans="1:5" x14ac:dyDescent="0.3">
      <c r="A5" s="2" t="s">
        <v>227</v>
      </c>
      <c r="B5" s="3">
        <v>12</v>
      </c>
    </row>
    <row r="6" spans="1:5" x14ac:dyDescent="0.3">
      <c r="A6" s="2" t="s">
        <v>228</v>
      </c>
      <c r="B6" s="3">
        <v>6</v>
      </c>
    </row>
    <row r="7" spans="1:5" x14ac:dyDescent="0.3">
      <c r="A7" s="2" t="s">
        <v>229</v>
      </c>
      <c r="B7" s="3">
        <v>12</v>
      </c>
    </row>
    <row r="8" spans="1:5" x14ac:dyDescent="0.3">
      <c r="A8" s="2" t="s">
        <v>230</v>
      </c>
      <c r="B8" s="3">
        <v>30</v>
      </c>
    </row>
    <row r="9" spans="1:5" x14ac:dyDescent="0.3">
      <c r="A9"/>
    </row>
    <row r="10" spans="1:5" x14ac:dyDescent="0.3">
      <c r="A10" s="11" t="s">
        <v>241</v>
      </c>
      <c r="B10" s="12"/>
    </row>
    <row r="11" spans="1:5" x14ac:dyDescent="0.3">
      <c r="A11" s="12"/>
      <c r="B11" s="12"/>
      <c r="C11" s="1"/>
      <c r="D11" s="1"/>
    </row>
    <row r="12" spans="1:5" x14ac:dyDescent="0.3">
      <c r="A12" s="12"/>
      <c r="B12" s="12"/>
      <c r="C12" s="1"/>
      <c r="D12" s="1"/>
    </row>
    <row r="13" spans="1:5" x14ac:dyDescent="0.3">
      <c r="A13" s="12"/>
      <c r="B13" s="12"/>
    </row>
    <row r="14" spans="1:5" x14ac:dyDescent="0.3">
      <c r="A14"/>
    </row>
    <row r="15" spans="1:5" x14ac:dyDescent="0.3">
      <c r="A15" s="9" t="s">
        <v>233</v>
      </c>
      <c r="B15" s="10" t="s">
        <v>232</v>
      </c>
    </row>
    <row r="16" spans="1:5" x14ac:dyDescent="0.3">
      <c r="A16" s="2" t="s">
        <v>7</v>
      </c>
      <c r="B16" s="3">
        <v>30</v>
      </c>
    </row>
    <row r="17" spans="1:3" x14ac:dyDescent="0.3">
      <c r="A17" s="2" t="s">
        <v>58</v>
      </c>
      <c r="B17" s="3">
        <v>21</v>
      </c>
    </row>
    <row r="18" spans="1:3" x14ac:dyDescent="0.3">
      <c r="A18" s="2" t="s">
        <v>33</v>
      </c>
      <c r="B18" s="3">
        <v>40</v>
      </c>
    </row>
    <row r="19" spans="1:3" ht="25.2" customHeight="1" x14ac:dyDescent="0.3">
      <c r="A19" s="2" t="s">
        <v>230</v>
      </c>
      <c r="B19" s="3">
        <v>91</v>
      </c>
    </row>
    <row r="20" spans="1:3" ht="18" customHeight="1" x14ac:dyDescent="0.3">
      <c r="A20" s="5"/>
      <c r="B20" s="6"/>
    </row>
    <row r="21" spans="1:3" ht="18" x14ac:dyDescent="0.35">
      <c r="A21" s="7" t="s">
        <v>235</v>
      </c>
      <c r="B21" s="8" t="s">
        <v>236</v>
      </c>
    </row>
    <row r="22" spans="1:3" ht="18" x14ac:dyDescent="0.35">
      <c r="A22" s="15" t="s">
        <v>237</v>
      </c>
      <c r="B22" s="16">
        <f>COUNTA(Table1[Status])</f>
        <v>30</v>
      </c>
    </row>
    <row r="23" spans="1:3" ht="18" x14ac:dyDescent="0.35">
      <c r="A23" s="17" t="s">
        <v>238</v>
      </c>
      <c r="B23" s="21">
        <f>COUNTIF(Table1[Risk_level], "HIGH")</f>
        <v>12</v>
      </c>
    </row>
    <row r="24" spans="1:3" ht="18" x14ac:dyDescent="0.35">
      <c r="A24" s="18" t="s">
        <v>239</v>
      </c>
      <c r="B24" s="22">
        <f>COUNTIF(Table1[Risk_level], "MEDIUM")</f>
        <v>12</v>
      </c>
    </row>
    <row r="25" spans="1:3" ht="18" x14ac:dyDescent="0.35">
      <c r="A25" s="19" t="s">
        <v>240</v>
      </c>
      <c r="B25" s="21">
        <f>COUNTIF(Table1[Risk_level], "LOW")</f>
        <v>6</v>
      </c>
    </row>
    <row r="26" spans="1:3" x14ac:dyDescent="0.3">
      <c r="A26"/>
    </row>
    <row r="27" spans="1:3" x14ac:dyDescent="0.3">
      <c r="A27" s="20" t="s">
        <v>242</v>
      </c>
      <c r="B27" s="20"/>
      <c r="C27" s="20"/>
    </row>
    <row r="28" spans="1:3" x14ac:dyDescent="0.3">
      <c r="A28" s="20"/>
      <c r="B28" s="20"/>
      <c r="C28" s="20"/>
    </row>
    <row r="29" spans="1:3" x14ac:dyDescent="0.3">
      <c r="A29"/>
    </row>
    <row r="30" spans="1:3" x14ac:dyDescent="0.3">
      <c r="A30"/>
    </row>
    <row r="31" spans="1:3" x14ac:dyDescent="0.3">
      <c r="A31"/>
    </row>
    <row r="32" spans="1:3" x14ac:dyDescent="0.3">
      <c r="A32"/>
    </row>
  </sheetData>
  <mergeCells count="3">
    <mergeCell ref="A27:C28"/>
    <mergeCell ref="A1:E1"/>
    <mergeCell ref="A10:B13"/>
  </mergeCells>
  <pageMargins left="0.7" right="0.7" top="0.75" bottom="0.75" header="0.3" footer="0.3"/>
  <pageSetup paperSize="5" scale="89" orientation="landscape"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CRM_data</vt:lpstr>
      <vt:lpstr>CRM_dashboard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darshitarastogi76@gmail.com</cp:lastModifiedBy>
  <cp:lastPrinted>2025-08-01T09:20:34Z</cp:lastPrinted>
  <dcterms:created xsi:type="dcterms:W3CDTF">2025-08-01T09:17:14Z</dcterms:created>
  <dcterms:modified xsi:type="dcterms:W3CDTF">2025-08-01T09:20:34Z</dcterms:modified>
</cp:coreProperties>
</file>